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mc:AlternateContent xmlns:mc="http://schemas.openxmlformats.org/markup-compatibility/2006">
    <mc:Choice Requires="x15">
      <x15ac:absPath xmlns:x15ac="http://schemas.microsoft.com/office/spreadsheetml/2010/11/ac" url="\\Srv-fs01\utenti\daniele.provesi\_D_Daniele\17_ONERI_e_COSTO_COSTRUZ\PRAT. ORIG\"/>
    </mc:Choice>
  </mc:AlternateContent>
  <xr:revisionPtr revIDLastSave="0" documentId="13_ncr:1_{5BDB8141-4371-4413-9D79-2CE753C7DA78}" xr6:coauthVersionLast="47" xr6:coauthVersionMax="47" xr10:uidLastSave="{00000000-0000-0000-0000-000000000000}"/>
  <bookViews>
    <workbookView xWindow="30210" yWindow="465" windowWidth="25890" windowHeight="14520" tabRatio="845" xr2:uid="{00000000-000D-0000-FFFF-FFFF00000000}"/>
  </bookViews>
  <sheets>
    <sheet name="Copertina 2025" sheetId="1" r:id="rId1"/>
    <sheet name="Produtt." sheetId="3" r:id="rId2"/>
    <sheet name="Dir. e Comm." sheetId="14" r:id="rId3"/>
    <sheet name="TOTALI - Q.E." sheetId="6" r:id="rId4"/>
    <sheet name="dir. segr." sheetId="5" r:id="rId5"/>
    <sheet name="Albergh." sheetId="13" r:id="rId6"/>
    <sheet name="Ambiti PGT" sheetId="17" r:id="rId7"/>
    <sheet name="Rateizzazione" sheetId="11" r:id="rId8"/>
    <sheet name="Opere di Int. Gen." sheetId="10" r:id="rId9"/>
  </sheets>
  <definedNames>
    <definedName name="_xlnm.Print_Area" localSheetId="5">Albergh.!$B$2:$H$35</definedName>
    <definedName name="_xlnm.Print_Area" localSheetId="6">'Ambiti PGT'!$D$1:$E$1</definedName>
    <definedName name="_xlnm.Print_Area" localSheetId="0">'Copertina 2025'!$B$3:$I$70</definedName>
    <definedName name="_xlnm.Print_Area" localSheetId="2">'Dir. e Comm.'!$B$2:$H$35</definedName>
    <definedName name="_xlnm.Print_Area" localSheetId="4">'dir. segr.'!$B$2:$G$23</definedName>
    <definedName name="_xlnm.Print_Area" localSheetId="8">'Opere di Int. Gen.'!$B$2:$H$16</definedName>
    <definedName name="_xlnm.Print_Area" localSheetId="1">Produtt.!$B$2:$H$32</definedName>
    <definedName name="_xlnm.Print_Area" localSheetId="7">Rateizzazione!$B$4:$I$51</definedName>
    <definedName name="_xlnm.Print_Area" localSheetId="3">'TOTALI - Q.E.'!$B$2:$J$51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7" i="1" l="1"/>
  <c r="D76" i="1"/>
  <c r="D75" i="1"/>
  <c r="D74" i="1"/>
  <c r="E21" i="1"/>
  <c r="D30" i="5" l="1"/>
  <c r="D29" i="5" s="1"/>
  <c r="I93" i="6" l="1"/>
  <c r="I87" i="6"/>
  <c r="I85" i="6"/>
  <c r="G102" i="6"/>
  <c r="E48" i="14"/>
  <c r="E46" i="13" l="1"/>
  <c r="C26" i="10"/>
  <c r="E46" i="14"/>
  <c r="C24" i="10"/>
  <c r="E46" i="3"/>
  <c r="E113" i="6"/>
  <c r="E44" i="13"/>
  <c r="G47" i="6" l="1"/>
  <c r="E57" i="11" l="1"/>
  <c r="H11" i="3"/>
  <c r="H20" i="3"/>
  <c r="H9" i="3"/>
  <c r="E21" i="5"/>
  <c r="E22" i="5" s="1"/>
  <c r="H8" i="14"/>
  <c r="H8" i="13"/>
  <c r="H18" i="3"/>
  <c r="H10" i="3"/>
  <c r="G22" i="11"/>
  <c r="E14" i="11"/>
  <c r="B2" i="10"/>
  <c r="E2" i="10"/>
  <c r="E3" i="10"/>
  <c r="H6" i="10"/>
  <c r="G10" i="10" s="1"/>
  <c r="G19" i="10" s="1"/>
  <c r="H7" i="10"/>
  <c r="G11" i="10" s="1"/>
  <c r="B4" i="11"/>
  <c r="H12" i="11"/>
  <c r="D20" i="11"/>
  <c r="F20" i="11"/>
  <c r="G20" i="11"/>
  <c r="H20" i="11"/>
  <c r="D21" i="11"/>
  <c r="F21" i="11"/>
  <c r="G21" i="11"/>
  <c r="H21" i="11"/>
  <c r="D22" i="11"/>
  <c r="F22" i="11"/>
  <c r="H22" i="11"/>
  <c r="D23" i="11"/>
  <c r="F23" i="11"/>
  <c r="G23" i="11"/>
  <c r="H23" i="11"/>
  <c r="C28" i="11"/>
  <c r="B2" i="14"/>
  <c r="E2" i="14"/>
  <c r="E3" i="14"/>
  <c r="H6" i="14"/>
  <c r="H7" i="14"/>
  <c r="H9" i="14"/>
  <c r="C17" i="14"/>
  <c r="C22" i="14"/>
  <c r="H23" i="14" s="1"/>
  <c r="B2" i="13"/>
  <c r="E2" i="13"/>
  <c r="E3" i="13"/>
  <c r="H6" i="13"/>
  <c r="H7" i="13"/>
  <c r="H9" i="13"/>
  <c r="C17" i="13"/>
  <c r="C22" i="13"/>
  <c r="H23" i="13" s="1"/>
  <c r="B2" i="3"/>
  <c r="E2" i="3"/>
  <c r="E3" i="3"/>
  <c r="H6" i="3"/>
  <c r="H7" i="3"/>
  <c r="H8" i="3"/>
  <c r="H15" i="3"/>
  <c r="H16" i="3"/>
  <c r="H17" i="3"/>
  <c r="H19" i="3"/>
  <c r="C2" i="5"/>
  <c r="E2" i="5"/>
  <c r="E5" i="5"/>
  <c r="C7" i="6"/>
  <c r="G7" i="6"/>
  <c r="G10" i="6"/>
  <c r="G12" i="6"/>
  <c r="C57" i="6"/>
  <c r="G57" i="6"/>
  <c r="G60" i="6"/>
  <c r="G62" i="6"/>
  <c r="E99" i="6"/>
  <c r="E45" i="13" l="1"/>
  <c r="C25" i="10"/>
  <c r="E47" i="14"/>
  <c r="D24" i="11"/>
  <c r="G26" i="13"/>
  <c r="G32" i="13" s="1"/>
  <c r="G27" i="14"/>
  <c r="G33" i="14" s="1"/>
  <c r="H24" i="11"/>
  <c r="L18" i="3"/>
  <c r="G24" i="11"/>
  <c r="L9" i="3"/>
  <c r="G23" i="3"/>
  <c r="G29" i="3" s="1"/>
  <c r="G27" i="13"/>
  <c r="G33" i="13" s="1"/>
  <c r="F24" i="11"/>
  <c r="E27" i="11" s="1"/>
  <c r="L15" i="3"/>
  <c r="H17" i="13"/>
  <c r="H17" i="14"/>
  <c r="G28" i="14" s="1"/>
  <c r="G26" i="14"/>
  <c r="G32" i="14" s="1"/>
  <c r="G25" i="3"/>
  <c r="G31" i="3" s="1"/>
  <c r="L6" i="3"/>
  <c r="E45" i="3"/>
  <c r="G66" i="6"/>
  <c r="F18" i="11"/>
  <c r="G18" i="11"/>
  <c r="H18" i="11"/>
  <c r="D46" i="11"/>
  <c r="E58" i="11"/>
  <c r="B14" i="11" s="1"/>
  <c r="E111" i="6"/>
  <c r="C14" i="6" s="1"/>
  <c r="E44" i="3"/>
  <c r="G15" i="10"/>
  <c r="G20" i="10"/>
  <c r="I81" i="6"/>
  <c r="G24" i="3"/>
  <c r="G30" i="3" s="1"/>
  <c r="G14" i="10"/>
  <c r="C33" i="11" l="1"/>
  <c r="C43" i="6"/>
  <c r="C97" i="6"/>
  <c r="G34" i="14"/>
  <c r="O6" i="3"/>
  <c r="G38" i="14"/>
  <c r="G39" i="14"/>
  <c r="I28" i="6"/>
  <c r="O9" i="3"/>
  <c r="I27" i="6"/>
  <c r="I21" i="6"/>
  <c r="G38" i="13"/>
  <c r="I24" i="6"/>
  <c r="G37" i="3"/>
  <c r="I74" i="6" s="1"/>
  <c r="I23" i="6"/>
  <c r="I37" i="6" s="1"/>
  <c r="G28" i="13"/>
  <c r="G34" i="13" s="1"/>
  <c r="G35" i="3"/>
  <c r="I25" i="6"/>
  <c r="I82" i="6"/>
  <c r="I31" i="6"/>
  <c r="G39" i="13"/>
  <c r="I76" i="6" s="1"/>
  <c r="E112" i="6"/>
  <c r="G14" i="6"/>
  <c r="E45" i="6" s="1"/>
  <c r="G64" i="6"/>
  <c r="G65" i="6" s="1"/>
  <c r="D15" i="5"/>
  <c r="G16" i="10"/>
  <c r="I30" i="6"/>
  <c r="G21" i="10"/>
  <c r="G36" i="3"/>
  <c r="I22" i="6"/>
  <c r="G32" i="3"/>
  <c r="I29" i="6" l="1"/>
  <c r="G35" i="14"/>
  <c r="G40" i="14"/>
  <c r="I80" i="6" s="1"/>
  <c r="I78" i="6"/>
  <c r="I75" i="6"/>
  <c r="I79" i="6"/>
  <c r="I72" i="6"/>
  <c r="I34" i="6"/>
  <c r="G40" i="13"/>
  <c r="I26" i="6"/>
  <c r="G35" i="13"/>
  <c r="I35" i="6"/>
  <c r="I73" i="6"/>
  <c r="G16" i="6"/>
  <c r="G38" i="3"/>
  <c r="G41" i="14" l="1"/>
  <c r="I77" i="6"/>
  <c r="G41" i="13"/>
  <c r="I36" i="6" l="1"/>
  <c r="I39" i="6" s="1"/>
  <c r="F42" i="6" l="1"/>
  <c r="C42" i="6"/>
  <c r="F9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COMUNE DI CARAVAGGIO</author>
    <author>urbcad</author>
  </authors>
  <commentList>
    <comment ref="C17" authorId="0" shapeId="0" xr:uid="{00000000-0006-0000-0100-000001000000}">
      <text>
        <r>
          <rPr>
            <sz val="12"/>
            <color indexed="81"/>
            <rFont val="Arial"/>
            <family val="2"/>
          </rPr>
          <t>selezionare il tipo di pratica da presentare, dall'elenco che compare</t>
        </r>
      </text>
    </comment>
    <comment ref="E17" authorId="0" shapeId="0" xr:uid="{00000000-0006-0000-0100-000002000000}">
      <text>
        <r>
          <rPr>
            <sz val="12"/>
            <color indexed="81"/>
            <rFont val="Arial"/>
            <family val="2"/>
          </rPr>
          <t>nel caso di persona giuridica, indicare:
1   nome della società / ditta e ragione fiscale, nonché
2   nome e cognome e carica del firmatario (leg. amm., amm. deleg., ecc.)</t>
        </r>
      </text>
    </comment>
    <comment ref="E21" authorId="0" shapeId="0" xr:uid="{00000000-0006-0000-0100-000003000000}">
      <text>
        <r>
          <rPr>
            <i/>
            <sz val="12"/>
            <color indexed="81"/>
            <rFont val="Arial"/>
            <family val="2"/>
          </rPr>
          <t xml:space="preserve">Di default viene segnalata la data di apertura del file.
</t>
        </r>
        <r>
          <rPr>
            <sz val="12"/>
            <color indexed="81"/>
            <rFont val="Arial"/>
            <family val="2"/>
          </rPr>
          <t>E' possibile cambiarla digitando l'eventuale data di:
- presentazione della S.C.I.A. / C.I.L.A. / ecc.
- notifica del Permesso di Costruire (esempio per la stampa della "Distinta di Pagamento")
(servirà per il calcolo dei 30 giorni utili per il pagamento, prima di incorrere nelle sanzioni)</t>
        </r>
      </text>
    </comment>
    <comment ref="E26" authorId="0" shapeId="0" xr:uid="{00000000-0006-0000-0100-000004000000}">
      <text>
        <r>
          <rPr>
            <sz val="12"/>
            <color indexed="81"/>
            <rFont val="Arial"/>
            <family val="2"/>
          </rPr>
          <t xml:space="preserve">Indicare se trattasi di pratica in SANATORIA.
</t>
        </r>
      </text>
    </comment>
    <comment ref="E27" authorId="0" shapeId="0" xr:uid="{3E90407F-C6A3-4E42-8A40-B9009D6F224E}">
      <text>
        <r>
          <rPr>
            <sz val="12"/>
            <color indexed="81"/>
            <rFont val="Arial"/>
            <family val="2"/>
          </rPr>
          <t xml:space="preserve">Indicare se trattasi:
- </t>
        </r>
        <r>
          <rPr>
            <b/>
            <sz val="12"/>
            <color indexed="81"/>
            <rFont val="Arial"/>
            <family val="2"/>
          </rPr>
          <t>art. 36</t>
        </r>
        <r>
          <rPr>
            <sz val="12"/>
            <color indexed="81"/>
            <rFont val="Arial"/>
            <family val="2"/>
          </rPr>
          <t xml:space="preserve"> Accertamento di conformità nelle ipotesi di assenza di titolo o totale difformità; ovvero
- </t>
        </r>
        <r>
          <rPr>
            <b/>
            <sz val="12"/>
            <color indexed="81"/>
            <rFont val="Arial"/>
            <family val="2"/>
          </rPr>
          <t>art. 36-bis</t>
        </r>
        <r>
          <rPr>
            <sz val="12"/>
            <color indexed="81"/>
            <rFont val="Arial"/>
            <family val="2"/>
          </rPr>
          <t xml:space="preserve"> Accertamento di conformità nelle ipotesi di parziali difformità e di variazioni essenziali.</t>
        </r>
      </text>
    </comment>
    <comment ref="E31" authorId="0" shapeId="0" xr:uid="{00000000-0006-0000-0100-000005000000}">
      <text>
        <r>
          <rPr>
            <sz val="12"/>
            <color indexed="81"/>
            <rFont val="Arial"/>
            <family val="2"/>
          </rPr>
          <t>Inserire le destinazioni d'uso:
- residenziale;
- produttiva: industriale / artigianale;
- terziario-direzionale / alberghiera / altre destinazioni;
- agricola.
(le destinazioni possono anche essere molteplici nello stesso fabbricato)</t>
        </r>
      </text>
    </comment>
    <comment ref="E39" authorId="1" shapeId="0" xr:uid="{00000000-0006-0000-0100-000006000000}">
      <text>
        <r>
          <rPr>
            <sz val="9"/>
            <color indexed="81"/>
            <rFont val="Arial"/>
            <family val="2"/>
          </rPr>
          <t xml:space="preserve">in caso di variante a precedente atto (P.C.; C.I.L.A.; S.C.I.A.; ecc.) selezionare dall'elenco a tendina :
                         </t>
        </r>
        <r>
          <rPr>
            <b/>
            <sz val="9"/>
            <color indexed="81"/>
            <rFont val="Arial"/>
            <family val="2"/>
          </rPr>
          <t>"SI"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COMUNE DI CARAVAGGIO</author>
  </authors>
  <commentList>
    <comment ref="B28" authorId="0" shapeId="0" xr:uid="{00000000-0006-0000-0500-000001000000}">
      <text>
        <r>
          <rPr>
            <sz val="12"/>
            <color indexed="81"/>
            <rFont val="Arial"/>
            <family val="2"/>
          </rPr>
          <t xml:space="preserve">
inserire gli estremi degli atti precedentemente rilasciati (nel caso di varianti) per il calcolo del conguaglio.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COMUNE DI CARAVAGGIO</author>
  </authors>
  <commentList>
    <comment ref="H16" authorId="0" shapeId="0" xr:uid="{00000000-0006-0000-0200-000001000000}">
      <text>
        <r>
          <rPr>
            <sz val="12"/>
            <color indexed="81"/>
            <rFont val="Arial"/>
            <family val="2"/>
          </rPr>
          <t xml:space="preserve">
Inserire l'importo del Computo Metrico Estimativo (da determinarsi in base al listino dei prezzi della C.C.I.A.A. della Provincia di Bergamo).
</t>
        </r>
      </text>
    </comment>
    <comment ref="H21" authorId="0" shapeId="0" xr:uid="{00000000-0006-0000-0200-000002000000}">
      <text>
        <r>
          <rPr>
            <sz val="12"/>
            <color indexed="81"/>
            <rFont val="Arial"/>
            <family val="2"/>
          </rPr>
          <t xml:space="preserve">
Inserire l'importo del Computo Metrico Estimativo (da determinarsi in base al listino dei prezzi della C.C.I.A.A. della Provincia di Bergamo).
</t>
        </r>
      </text>
    </comment>
    <comment ref="B31" authorId="0" shapeId="0" xr:uid="{00000000-0006-0000-0200-000003000000}">
      <text>
        <r>
          <rPr>
            <sz val="12"/>
            <color indexed="81"/>
            <rFont val="Arial"/>
            <family val="2"/>
          </rPr>
          <t xml:space="preserve">
inserire gli estremi degli atti precedentemente rilasciati (nel caso di varianti) per il calcolo del conguaglio.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COMUNE DI CARAVAGGIO</author>
  </authors>
  <commentList>
    <comment ref="G38" authorId="0" shapeId="0" xr:uid="{00000000-0006-0000-0300-000001000000}">
      <text>
        <r>
          <rPr>
            <sz val="12"/>
            <color indexed="81"/>
            <rFont val="Arial"/>
            <family val="2"/>
          </rPr>
          <t>eventualmente aggiungere altri tipi di contributo, quali: 
- monetizzazione degli standards;
- pagamento direzione lavori delle lottizzazioni;
- ecc.</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COMUNE DI CARAVAGGIO</author>
  </authors>
  <commentList>
    <comment ref="D12" authorId="0" shapeId="0" xr:uid="{00000000-0006-0000-0400-000001000000}">
      <text>
        <r>
          <rPr>
            <sz val="12"/>
            <color indexed="81"/>
            <rFont val="Arial"/>
            <family val="2"/>
          </rPr>
          <t>INSERIRE NELLA CELLA LA VOLUMETRIA PER IL CALCOLO DEI DIRITTI DI SEGRETERIA
Nel caso di pratiche di variante, senza aumento della volumetria, dovrà essere versato il diritto nella misura minima.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COMUNE DI CARAVAGGIO</author>
  </authors>
  <commentList>
    <comment ref="H16" authorId="0" shapeId="0" xr:uid="{00000000-0006-0000-0600-000001000000}">
      <text>
        <r>
          <rPr>
            <sz val="12"/>
            <color indexed="81"/>
            <rFont val="Arial"/>
            <family val="2"/>
          </rPr>
          <t xml:space="preserve">
Inserire l'importo del Computo Metrico Estimativo (da determinarsi in base al listino dei prezzi della C.C.I.A.A. della Provincia di Bergamo).
</t>
        </r>
      </text>
    </comment>
    <comment ref="H21" authorId="0" shapeId="0" xr:uid="{00000000-0006-0000-0600-000002000000}">
      <text>
        <r>
          <rPr>
            <sz val="12"/>
            <color indexed="81"/>
            <rFont val="Arial"/>
            <family val="2"/>
          </rPr>
          <t xml:space="preserve">
Inserire l'importo del Computo Metrico Estimativo (da determinarsi in base al listino dei prezzi della C.C.I.A.A. della Provincia di Bergamo).
</t>
        </r>
      </text>
    </comment>
    <comment ref="B31" authorId="0" shapeId="0" xr:uid="{00000000-0006-0000-0600-000003000000}">
      <text>
        <r>
          <rPr>
            <sz val="12"/>
            <color indexed="81"/>
            <rFont val="Arial"/>
            <family val="2"/>
          </rPr>
          <t xml:space="preserve">
inserire gli estremi degli atti precedentemente rilasciati (nel caso di varianti) per il calcolo del conguaglio.</t>
        </r>
      </text>
    </comment>
    <comment ref="B37" authorId="0" shapeId="0" xr:uid="{00000000-0006-0000-0600-000004000000}">
      <text>
        <r>
          <rPr>
            <sz val="12"/>
            <color indexed="81"/>
            <rFont val="Arial"/>
            <family val="2"/>
          </rPr>
          <t xml:space="preserve">
NEL CASO LA RICHIESTA NON FOSSE IN SANATORIA: NON STAMPARE LE RIGHE DALLA N. 36 ALLA 40.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APE</author>
  </authors>
  <commentList>
    <comment ref="G8" authorId="0" shapeId="0" xr:uid="{00000000-0006-0000-0700-000001000000}">
      <text>
        <r>
          <rPr>
            <sz val="12"/>
            <color indexed="81"/>
            <rFont val="Arial"/>
            <family val="2"/>
          </rPr>
          <t xml:space="preserve">Nel caso si volesse procedere al pagamento dilazionato, inserire nelle celle sottostanti gli importi relativi ai costi di urbanizzazione e costo di costruzione, come quantificato nella cartella </t>
        </r>
        <r>
          <rPr>
            <b/>
            <sz val="12"/>
            <color indexed="81"/>
            <rFont val="Arial"/>
            <family val="2"/>
          </rPr>
          <t>"TOTALI - Q.E."</t>
        </r>
      </text>
    </comment>
    <comment ref="E14" authorId="0" shapeId="0" xr:uid="{00000000-0006-0000-0700-000002000000}">
      <text>
        <r>
          <rPr>
            <i/>
            <sz val="12"/>
            <color indexed="81"/>
            <rFont val="Arial"/>
            <family val="2"/>
          </rPr>
          <t>Di default viene segnalata la data di apertura del file</t>
        </r>
        <r>
          <rPr>
            <sz val="12"/>
            <color indexed="81"/>
            <rFont val="Arial"/>
            <family val="2"/>
          </rPr>
          <t xml:space="preserve">
E' possibile cambiarla digitando l'eventuale data di:
- presentazione della S.C.I.A., ovvero 
- notifica del Permesso di Costruire.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COMUNE DI CARAVAGGIO</author>
  </authors>
  <commentList>
    <comment ref="G6" authorId="0" shapeId="0" xr:uid="{00000000-0006-0000-0800-000001000000}">
      <text>
        <r>
          <rPr>
            <sz val="12"/>
            <color indexed="81"/>
            <rFont val="Arial"/>
            <family val="2"/>
          </rPr>
          <t xml:space="preserve">
INSERIRE L'IMPORTO UNITARIO NELLA CELLA G6.</t>
        </r>
      </text>
    </comment>
    <comment ref="G7" authorId="0" shapeId="0" xr:uid="{00000000-0006-0000-0800-000002000000}">
      <text>
        <r>
          <rPr>
            <sz val="12"/>
            <color indexed="81"/>
            <rFont val="Arial"/>
            <family val="2"/>
          </rPr>
          <t xml:space="preserve">
INSERIRE L'IMPORTO UNITARIO NELLA CELLA G7.</t>
        </r>
        <r>
          <rPr>
            <b/>
            <sz val="12"/>
            <color indexed="81"/>
            <rFont val="Arial"/>
            <family val="2"/>
          </rPr>
          <t xml:space="preserve">
</t>
        </r>
      </text>
    </comment>
    <comment ref="B13" authorId="0" shapeId="0" xr:uid="{00000000-0006-0000-0800-000003000000}">
      <text>
        <r>
          <rPr>
            <sz val="12"/>
            <color indexed="81"/>
            <rFont val="Arial"/>
            <family val="2"/>
          </rPr>
          <t xml:space="preserve">
inserire gli estremi degli atti precedentemente rilasciati (nel caso di varianti) per il calcolo del conguaglio.</t>
        </r>
      </text>
    </comment>
    <comment ref="B18" authorId="0" shapeId="0" xr:uid="{00000000-0006-0000-0800-000004000000}">
      <text>
        <r>
          <rPr>
            <sz val="12"/>
            <color indexed="81"/>
            <rFont val="Arial"/>
            <family val="2"/>
          </rPr>
          <t xml:space="preserve">
NEL CASO LA RICHIESTA NON FOSSE IN SANATORIA: NON STAMPARE LE RIGHE DALLA N. 18 ALLA 21.</t>
        </r>
        <r>
          <rPr>
            <sz val="12"/>
            <color indexed="10"/>
            <rFont val="Arial"/>
            <family val="2"/>
          </rPr>
          <t xml:space="preserve">
</t>
        </r>
      </text>
    </comment>
  </commentList>
</comments>
</file>

<file path=xl/sharedStrings.xml><?xml version="1.0" encoding="utf-8"?>
<sst xmlns="http://schemas.openxmlformats.org/spreadsheetml/2006/main" count="779" uniqueCount="408">
  <si>
    <t>UFFICIO URBANISTICA ed EDILIZIA</t>
  </si>
  <si>
    <t>del Comune di Caravaggio</t>
  </si>
  <si>
    <t>Proposta di QUADRO ECONOMICO</t>
  </si>
  <si>
    <t>Tabelle per la determinazione del contributo
per l'incidenza delle opere di URBANIZZAZIONE PRIMARIA e SECONDARIA, 
SMALTIMENTO RIFIUTI e COSTO DI COSTRUZIONE</t>
  </si>
  <si>
    <t>in data:</t>
  </si>
  <si>
    <t>oggetto:</t>
  </si>
  <si>
    <t>immobile posto in</t>
  </si>
  <si>
    <t>indirizzo dell'immobile oggetto d'intervento</t>
  </si>
  <si>
    <t>individuato al mappale:</t>
  </si>
  <si>
    <t>con destinazione d'uso:</t>
  </si>
  <si>
    <t>A)</t>
  </si>
  <si>
    <t>Volume residenziale (Vol.):</t>
  </si>
  <si>
    <t>1) per volumetrie residenziali</t>
  </si>
  <si>
    <t>B)</t>
  </si>
  <si>
    <t>Superficie Lorda di Pavimento (SLP):</t>
  </si>
  <si>
    <t>1) per superfici industriali</t>
  </si>
  <si>
    <t>2) per superfici artigianali</t>
  </si>
  <si>
    <t>3) per superfici alberghiere</t>
  </si>
  <si>
    <t>4) per superfici direzionali/commerciali</t>
  </si>
  <si>
    <t>5) per opere di interesse generale</t>
  </si>
  <si>
    <t>C)</t>
  </si>
  <si>
    <t>Monetizzazione standards:</t>
  </si>
  <si>
    <t>In allegato:</t>
  </si>
  <si>
    <t>l</t>
  </si>
  <si>
    <t>calcolo degli oneri di urbanizzazione</t>
  </si>
  <si>
    <t>tabella per la determinazione della classe dell'edificio</t>
  </si>
  <si>
    <t>determinazione del contributo del costo di costruzione.</t>
  </si>
  <si>
    <t>QUADRO ECONOMICO</t>
  </si>
  <si>
    <t>totale</t>
  </si>
  <si>
    <t>TOTALE</t>
  </si>
  <si>
    <t>totale N.C.</t>
  </si>
  <si>
    <t>Prim.</t>
  </si>
  <si>
    <t>totale Ristr.</t>
  </si>
  <si>
    <t>Second.</t>
  </si>
  <si>
    <t>determinazione della presente pratica</t>
  </si>
  <si>
    <t>Primaria</t>
  </si>
  <si>
    <t>Secondaria</t>
  </si>
  <si>
    <t>nessuna pratica precedente</t>
  </si>
  <si>
    <t>n. …………………… del ……………………………</t>
  </si>
  <si>
    <t>"… il permesso in sanatoria è subordinato al pagamento, a titolo di oblazione, del contributo di costruzione in misura doppia, ovvero, in caso di gratuità a norma di legge, in misura pari a quella prevista dall'art. 16."</t>
  </si>
  <si>
    <t>precedente Permesso di Costruire</t>
  </si>
  <si>
    <t>tabella B - edifici ed impianti per l'industria</t>
  </si>
  <si>
    <t>superficie</t>
  </si>
  <si>
    <t>imp. unitario
(€/mq.)</t>
  </si>
  <si>
    <t>totale per tabella</t>
  </si>
  <si>
    <t>industriale</t>
  </si>
  <si>
    <t>Smalt. Rif.</t>
  </si>
  <si>
    <t>tabella B1 - edifici ed impianti per l'artigianato</t>
  </si>
  <si>
    <t>artigianale</t>
  </si>
  <si>
    <t>Smaltimento Rifiuti</t>
  </si>
  <si>
    <t>tabella C - edifici adibiti a industria alberghiera</t>
  </si>
  <si>
    <t>alberghiero</t>
  </si>
  <si>
    <t>tabella D - edifici adibiti ad attività direzionali e commerciali</t>
  </si>
  <si>
    <t>direzionale e commerciale</t>
  </si>
  <si>
    <t>tabella E - opere di interesse generale</t>
  </si>
  <si>
    <t>di nuova costruzione</t>
  </si>
  <si>
    <t>a)</t>
  </si>
  <si>
    <t>Oneri di Urb. PRIMARIA</t>
  </si>
  <si>
    <t>b)</t>
  </si>
  <si>
    <t>Oneri di Urb. SECONDARIA</t>
  </si>
  <si>
    <t>c)</t>
  </si>
  <si>
    <t>Costo di Costruzione</t>
  </si>
  <si>
    <t>1^ rata - 50%</t>
  </si>
  <si>
    <t>2^ rata - 25%</t>
  </si>
  <si>
    <t>3^ rata - 25%</t>
  </si>
  <si>
    <t>entro 30 gg.</t>
  </si>
  <si>
    <t>Urb. Primaria</t>
  </si>
  <si>
    <t>Urb. Secondaria</t>
  </si>
  <si>
    <t xml:space="preserve">La quota di contributo di </t>
  </si>
  <si>
    <t>A garanzia dei puntuali versamenti della seconda e terza rata dovrà essere costituita una cauzione di</t>
  </si>
  <si>
    <t>DIRITTI di SEGRETERIA</t>
  </si>
  <si>
    <t>mc.</t>
  </si>
  <si>
    <t>1)</t>
  </si>
  <si>
    <t>fino a 500 mc.</t>
  </si>
  <si>
    <t>2)</t>
  </si>
  <si>
    <t>per ogni mc. in più</t>
  </si>
  <si>
    <t>3)</t>
  </si>
  <si>
    <t>fino ad un massimo di</t>
  </si>
  <si>
    <t>euro</t>
  </si>
  <si>
    <t>Determinazione degli oneri di urbanizzazione, costo di costruzione, smaltimento rifiuti, ecc.</t>
  </si>
  <si>
    <t>(ai sensi dell'art. 43 della L. Reg. n. 12/2005 e art. 19 del D.P.R. n. 380/2001)</t>
  </si>
  <si>
    <t>lavori di:</t>
  </si>
  <si>
    <t>data di scadenza del pagamento:</t>
  </si>
  <si>
    <t>CONTRIBUTI della COSTRUZIONE</t>
  </si>
  <si>
    <t>RESIDENZIALI</t>
  </si>
  <si>
    <t>INDUSTRIALI e ARTIGIANALI</t>
  </si>
  <si>
    <t>ALBERGHIERI</t>
  </si>
  <si>
    <t>INTERESSE GENERALE</t>
  </si>
  <si>
    <t>TOTALE COMPLESSIVO</t>
  </si>
  <si>
    <t xml:space="preserve">dovrà essere versata alla </t>
  </si>
  <si>
    <t xml:space="preserve">Caravaggio, </t>
  </si>
  <si>
    <r>
      <t xml:space="preserve">il committente
</t>
    </r>
    <r>
      <rPr>
        <i/>
        <sz val="10"/>
        <rFont val="Arial"/>
        <family val="2"/>
      </rPr>
      <t>(firma)</t>
    </r>
  </si>
  <si>
    <r>
      <t xml:space="preserve">il tecnico
</t>
    </r>
    <r>
      <rPr>
        <i/>
        <sz val="10"/>
        <rFont val="Arial"/>
        <family val="2"/>
      </rPr>
      <t>(timbro e firma)</t>
    </r>
  </si>
  <si>
    <t>…………………………</t>
  </si>
  <si>
    <t>Determinazione dell'oblazione</t>
  </si>
  <si>
    <t>(ai sensi degli artt. nn. 36-37 del D.P.R. n. 380/2001)</t>
  </si>
  <si>
    <t>ai sensi dell'art. 36 del D.P.R. n. 380/2001, "… il permesso in sanatoria è subordinato al pagamento, a titolo di oblazione, del contributo di costruzione in misura doppia, ovvero, in caso di gratuità a norma di legge, in misura pari a quella prevista dall'art. 16.":</t>
  </si>
  <si>
    <t>OBLAZIONE</t>
  </si>
  <si>
    <t>COMMERCIALI, DIREZIONALI</t>
  </si>
  <si>
    <t>COSTO DI COSTRUZIONE</t>
  </si>
  <si>
    <t>nuove costruzioni</t>
  </si>
  <si>
    <t>Costo determinato con Computo Metrico Estimativo:</t>
  </si>
  <si>
    <t xml:space="preserve"> x aliquota</t>
  </si>
  <si>
    <t>delibera Consiglio Comunale n. 63 del 15/05/1982</t>
  </si>
  <si>
    <t>edifici esistenti</t>
  </si>
  <si>
    <t>immobile posto in:</t>
  </si>
  <si>
    <t>persone fisiche: nome e cognome richiedente
persone giuridiche: nome SOCIETA' e nome e cognome del leg. rappr.</t>
  </si>
  <si>
    <t>entro 18 mesi (*)</t>
  </si>
  <si>
    <t>entro 36 mesi (*)</t>
  </si>
  <si>
    <t>(*) I contributi dovranno essere versati comunque entro la fine dei lavori, senza tener conto delle eventuali scadenze delle rate.</t>
  </si>
  <si>
    <t>d)</t>
  </si>
  <si>
    <t>ONERI</t>
  </si>
  <si>
    <t>DIREZIONALI / COMMERCIALI</t>
  </si>
  <si>
    <t>Costo Costruzione</t>
  </si>
  <si>
    <t>precedente versamento</t>
  </si>
  <si>
    <t>(pari alla prima rata), dovrà essere</t>
  </si>
  <si>
    <t>l'ammontare degli interessi dovuti sarà quantificato separatamente e ai sensi delle disposizioni vigenti</t>
  </si>
  <si>
    <t>N.B.:</t>
  </si>
  <si>
    <t>Qualora nel corso del pagamento rateale venga deliberato l'aumento degli oneri di urbanizzazione, la quota di rateo dovrà essere maggiorata di una somma pari al valore percentuale del suddetto aumento per la somma non ancora corrisposta.</t>
  </si>
  <si>
    <t>-</t>
  </si>
  <si>
    <t>area individuata dal P.G.T.:</t>
  </si>
  <si>
    <t>……altro (specificare)….</t>
  </si>
  <si>
    <t>(50% della S.L.P. commerciale-direzionale)</t>
  </si>
  <si>
    <t>SI</t>
  </si>
  <si>
    <t>NO</t>
  </si>
  <si>
    <t>precedente S.C.I.A.</t>
  </si>
  <si>
    <t>DIA</t>
  </si>
  <si>
    <t>PC</t>
  </si>
  <si>
    <t>SCIA</t>
  </si>
  <si>
    <t>CEA</t>
  </si>
  <si>
    <t>CILA</t>
  </si>
  <si>
    <t>PCSan</t>
  </si>
  <si>
    <t>trattasi di variante a precedente atto abilitativo, ovvero conguaglio di somme già versate?</t>
  </si>
  <si>
    <t>Tesoreria Comunale entro 30 giorni dalla presentazione della C.E.A.; decorso tale termine verranno applicate le sanzioni previste dall'art. 42 del D.P.R. n. 380/2001.</t>
  </si>
  <si>
    <t>Tesoreria Comunale entro 30 giorni dalla presentazione della C.I.L.A.; decorso tale termine verranno applicate le sanzioni previste dall'art. 42 del D.P.R. n. 380/2001.</t>
  </si>
  <si>
    <t>Tesoreria Comunale entro 30 giorni dalla presentazione della D.I.A.; decorso tale termine verranno applicate le sanzioni previste dall'art. 42 del D.P.R. n. 380/2001.</t>
  </si>
  <si>
    <t>Tesoreria Comunale entro 30 giorni dalla presentazione della S.C.I.A.; decorso tale termine verranno applicate le sanzioni previste dall'art. 42 del D.P.R. n. 380/2001.</t>
  </si>
  <si>
    <t>Comunicazione di Eseguita Attività presentata in data</t>
  </si>
  <si>
    <t>lavori di</t>
  </si>
  <si>
    <t>presentata da</t>
  </si>
  <si>
    <t>Denuncia di Inizio Attività presentata in data</t>
  </si>
  <si>
    <t>Permesso di Costruire notificato in data</t>
  </si>
  <si>
    <t>Comunicazione di Inizio Lavori Asseverata 
presentata in data</t>
  </si>
  <si>
    <t>Segnalazione Certificata di Inizio Attività 
presentata in data</t>
  </si>
  <si>
    <t>Comunicazione di Eseguita Attività 
presentata da:</t>
  </si>
  <si>
    <t>Denuncia di Inizio Attività 
presentata da:</t>
  </si>
  <si>
    <t>Permesso di Costruire 
presentato da:</t>
  </si>
  <si>
    <t>Permesso di Costruire in SANATORIA 
presentato da:</t>
  </si>
  <si>
    <t>Segnalazione Certificata di Inizio Attività 
presentata da:</t>
  </si>
  <si>
    <t>pagamento da effettuarsi entro il:</t>
  </si>
  <si>
    <t>Permesso di Costruire in SANATORIA 
notificato in data</t>
  </si>
  <si>
    <t>data di notifica dell'avviso:</t>
  </si>
  <si>
    <t>e comunque non oltre:</t>
  </si>
  <si>
    <t>La quota di oblazione pari a</t>
  </si>
  <si>
    <t>NON E' POSSIBILE RATEIZZARE</t>
  </si>
  <si>
    <t>C.E.A. presentata in data</t>
  </si>
  <si>
    <t>C.I.L.A. presentata in data</t>
  </si>
  <si>
    <t>S.C.I.A. presentata in data</t>
  </si>
  <si>
    <t>tipo atto:</t>
  </si>
  <si>
    <t>variante:</t>
  </si>
  <si>
    <t>onerosa</t>
  </si>
  <si>
    <t>gratuita</t>
  </si>
  <si>
    <t>(riferimento Secondaria)</t>
  </si>
  <si>
    <t>(riferimento Primaria)</t>
  </si>
  <si>
    <t>(riferimento Smaltimento Rifiuti)</t>
  </si>
  <si>
    <t>(riferimento Costo Costruz.)</t>
  </si>
  <si>
    <t>nel caso di rateizzazione, al momento della presentazione della S.C.I.A. / P.Costr. / ecc., dovrà essere obbligatoriamente allegata:
- la ricevuta di pagamento della 1^ rata;
- la fidejussione a garanzia del pagamento della 2^ e 3^ rata.</t>
  </si>
  <si>
    <t>mediante stipula di FIDEJUSSIONE, ai sensi della Delibera di Giunta</t>
  </si>
  <si>
    <t>Comunale n. 17 del 23/02/2009.</t>
  </si>
  <si>
    <t>distinta analitica dei vani per classamento edificio residenziale</t>
  </si>
  <si>
    <t>trattasi di sanatoria:</t>
  </si>
  <si>
    <t>sanatoria</t>
  </si>
  <si>
    <t>sanatoria:</t>
  </si>
  <si>
    <t>inserire la tipologia delle opere (Nuova costruzione / Ristrutturazione / ecc.)</t>
  </si>
  <si>
    <t>da compilare solo nel caso che il committente volesse avvalersi della possibilità di pagare i contributi in modo dilazionato.
Non è possibile rateizzare in caso di sanatoria</t>
  </si>
  <si>
    <t>RATEIZZAZIONE ONERI e COSTO DI COSTRUZIONE e SMALTIMENTO RIFIUTI</t>
  </si>
  <si>
    <t>indicare la Via/Piazza/ecc.</t>
  </si>
  <si>
    <t>cognome e nome</t>
  </si>
  <si>
    <t>Delibera di Giunta Comunale n. 5, del 17/01/2023</t>
  </si>
  <si>
    <t>ristrutturazione, 
demolizione con ricostruzione (**)</t>
  </si>
  <si>
    <t>Sanzione art. 37 DPR. n. 380/2001 - per opere di modifica delle facciate</t>
  </si>
  <si>
    <t>Sanzione art. 37 DPR. n. 380/2001 - il doppio dell'aumento del valore venale dell'immobile conseguente alla realizzazione degli interventi stessi</t>
  </si>
  <si>
    <t>Sanzione art. 37 DPR. n. 380/2001 - per opere che non apportano aumento del valore venale dell'immobile  (da un minimo di €. 516 ad un massimo di €. 5.164)</t>
  </si>
  <si>
    <t>TOTALE OBLAZIONE e SANZIONI</t>
  </si>
  <si>
    <t>tecnico professionista:</t>
  </si>
  <si>
    <t>titolo nome e cognome del tecnico</t>
  </si>
  <si>
    <t>mappale N.C.T.</t>
  </si>
  <si>
    <t>n.</t>
  </si>
  <si>
    <t>Documento di riferimento</t>
  </si>
  <si>
    <t>art. di riferimento</t>
  </si>
  <si>
    <t>Ambito / Zona del P.G.T.</t>
  </si>
  <si>
    <t>Piano delle Regole</t>
  </si>
  <si>
    <t>art. 28</t>
  </si>
  <si>
    <t>art. 31</t>
  </si>
  <si>
    <t>art. 32</t>
  </si>
  <si>
    <t>art. 34</t>
  </si>
  <si>
    <t>art. 35</t>
  </si>
  <si>
    <t>art. 36</t>
  </si>
  <si>
    <t>art. 37</t>
  </si>
  <si>
    <t>art. 38</t>
  </si>
  <si>
    <t>art. 38 e art. 39</t>
  </si>
  <si>
    <t>art. 39</t>
  </si>
  <si>
    <t>art. 42</t>
  </si>
  <si>
    <t>art. 43</t>
  </si>
  <si>
    <t>art. 44</t>
  </si>
  <si>
    <t>art. 45</t>
  </si>
  <si>
    <t>art. 46</t>
  </si>
  <si>
    <t>art. 47</t>
  </si>
  <si>
    <t>art. 47 - art. 49</t>
  </si>
  <si>
    <t>art. 48</t>
  </si>
  <si>
    <t>art. 49</t>
  </si>
  <si>
    <t>art. 50</t>
  </si>
  <si>
    <t>art. 51</t>
  </si>
  <si>
    <t>art. 52</t>
  </si>
  <si>
    <t>art. 56</t>
  </si>
  <si>
    <t>art. 57</t>
  </si>
  <si>
    <t>art. 58</t>
  </si>
  <si>
    <t>art. 59</t>
  </si>
  <si>
    <t>art. 60</t>
  </si>
  <si>
    <t>art. 61</t>
  </si>
  <si>
    <t>art. 62</t>
  </si>
  <si>
    <t>art. 63</t>
  </si>
  <si>
    <t>art. 63/BIS</t>
  </si>
  <si>
    <t>art. 64</t>
  </si>
  <si>
    <t>art. 65</t>
  </si>
  <si>
    <t>art. 66</t>
  </si>
  <si>
    <t>art. 66, comma 3, punto 1 - vedi art. 69</t>
  </si>
  <si>
    <t>art. 66, comma 3, punto 2</t>
  </si>
  <si>
    <t>art. 66, comma 3, punto 3</t>
  </si>
  <si>
    <t>art. 66, comma 3, punto 4</t>
  </si>
  <si>
    <t>art. 66, comma 3, punto 5</t>
  </si>
  <si>
    <t>art. 66, comma 3, punto 6</t>
  </si>
  <si>
    <t>art. 66, comma 3, punto 7</t>
  </si>
  <si>
    <t>art. 67</t>
  </si>
  <si>
    <t>art. 68</t>
  </si>
  <si>
    <t>art. 69</t>
  </si>
  <si>
    <t>art. 70</t>
  </si>
  <si>
    <t>art. 71</t>
  </si>
  <si>
    <t>art. 72</t>
  </si>
  <si>
    <t>art. 73</t>
  </si>
  <si>
    <t>art. 74</t>
  </si>
  <si>
    <t>art. 75</t>
  </si>
  <si>
    <t>art. 76</t>
  </si>
  <si>
    <t>art. 77</t>
  </si>
  <si>
    <t>art. 78</t>
  </si>
  <si>
    <t>art. 79</t>
  </si>
  <si>
    <t>art. 80</t>
  </si>
  <si>
    <t>art. 83</t>
  </si>
  <si>
    <t>art. 86</t>
  </si>
  <si>
    <t>art. 87</t>
  </si>
  <si>
    <t>art. 88</t>
  </si>
  <si>
    <t>art. 90</t>
  </si>
  <si>
    <t>Documento di Piano</t>
  </si>
  <si>
    <t>art. 5</t>
  </si>
  <si>
    <t>art. 6</t>
  </si>
  <si>
    <t>art. 7</t>
  </si>
  <si>
    <t>Piano dei Servizi</t>
  </si>
  <si>
    <t>art. 1 -2</t>
  </si>
  <si>
    <t>art. 3</t>
  </si>
  <si>
    <t>art. 91</t>
  </si>
  <si>
    <t>art. 5 comma 10</t>
  </si>
  <si>
    <t>art. 95</t>
  </si>
  <si>
    <t>art. 11</t>
  </si>
  <si>
    <t>art. 12</t>
  </si>
  <si>
    <t>art. 13</t>
  </si>
  <si>
    <t>art. 14</t>
  </si>
  <si>
    <t>art. 15</t>
  </si>
  <si>
    <t>art. 16</t>
  </si>
  <si>
    <t>art. 17</t>
  </si>
  <si>
    <t>art. 18</t>
  </si>
  <si>
    <t/>
  </si>
  <si>
    <t>art. 95 bis</t>
  </si>
  <si>
    <t>art. 19</t>
  </si>
  <si>
    <t>precedente C.I.L.A.</t>
  </si>
  <si>
    <t>Cambio Destinazione d'Uso presentato da:</t>
  </si>
  <si>
    <t>CDU</t>
  </si>
  <si>
    <t>Comunicazione di Inizio Lavori Asseverata, presentata da:</t>
  </si>
  <si>
    <t>Comunicazione di Inizio Lavori Asseverata in SANATORIA, presentata da:</t>
  </si>
  <si>
    <t>CILA San</t>
  </si>
  <si>
    <t>Segnalazione Certificata di Inizio Attività in SANATORIA, presentata da:</t>
  </si>
  <si>
    <t>SCIA San</t>
  </si>
  <si>
    <t>ristrutturazione, demolizione con ricostruzione (**)</t>
  </si>
  <si>
    <t>2) per recupero sottotetti (***)</t>
  </si>
  <si>
    <t>il tecnico</t>
  </si>
  <si>
    <t>(firmato digitalmente)</t>
  </si>
  <si>
    <t>AGGIORNATI con 
Delib. G. C. n. 125/2023</t>
  </si>
  <si>
    <t>Sanzione art. 6bis comma 5 DPR. n. 380/2001 - per opere assimilabili alle opere interne (€. 1.000/unità immobiliare)</t>
  </si>
  <si>
    <t>Cambio Destinazione d'Uso, presentato in data</t>
  </si>
  <si>
    <t>Tesoreria Comunale entro 30 giorni dalla presentazione del C.D.U.; decorso tale termine verranno applicate le sanzioni previste dall'art. 42 del D.P.R. n. 380/2001.</t>
  </si>
  <si>
    <t>Comunicazione di Eseguita Attività, presentata in data</t>
  </si>
  <si>
    <t>Comunicazione di Inizio Lavori Asseverata in SANATORIA, presentata in data</t>
  </si>
  <si>
    <t>Comunicazione di Inizio Lavori Asseverata, presentata in data</t>
  </si>
  <si>
    <t>Denuncia di Inizio Attività, presentata in data</t>
  </si>
  <si>
    <t>Permesso di Costruire, notificato in data</t>
  </si>
  <si>
    <t>Tesoreria Comunale entro 30 giorni dalla notifica (mezzo PEC) dell'Avviso di rilascio del Permesso di Costruire; decorso tale termine verranno applicate le sanzioni previste dall'art. 42 del D.P.R. n. 380/2001.</t>
  </si>
  <si>
    <t>Permesso di Costruire in SANATORIA, notificato in data</t>
  </si>
  <si>
    <t>Tesoreria Comunale entro 30 giorni dalla notifica (mezzo PEC) dell'Avviso di rilascio del Permesso di Costruire in Sanatoria; decorso tale termine verranno applicate le sanzioni previste dall'art. 42 del D.P.R. n. 380/2001. 
In ogni caso il pagamento dovrà essere effettuato entro il termine di 60 giorni dalla presentazione del P.C. in Sanatoria; in difetto verrà emessa una "Ordinanza di ripristino dello stato dei luoghi".</t>
  </si>
  <si>
    <t>Segnalazione Certificata di Inizio Attività, presentata in data</t>
  </si>
  <si>
    <t>Segnalazione Certificata di Inizio Attività in SANATORIA, presentata in data</t>
  </si>
  <si>
    <t>a) nuove costruzioni</t>
  </si>
  <si>
    <t>b) ristrutturazione</t>
  </si>
  <si>
    <t>pari al 50% del contributo delle "Nuove costruzioni" - art. 48 della L. Reg. n. 12/2005</t>
  </si>
  <si>
    <t>per Comunicazione di Eseguita Attività presentata da:</t>
  </si>
  <si>
    <t>per Comunicazione di Inizio Lavori Asseverata</t>
  </si>
  <si>
    <t>per Comunicazione di Inizio Lavori Asseverata in SANATORIA</t>
  </si>
  <si>
    <t>per Denuncia di Inizio Attività</t>
  </si>
  <si>
    <t xml:space="preserve">per Permesso di Costruire </t>
  </si>
  <si>
    <t>per Permesso di Costruire in SANATORIA</t>
  </si>
  <si>
    <t>per Segnalazione Certificata di Inizio Attività</t>
  </si>
  <si>
    <t>per Segnalazione Certificata di Inizio Attività  in SANATORIA</t>
  </si>
  <si>
    <r>
      <t xml:space="preserve">per la "Comunicazione di Cambio Destinazione d'Uso </t>
    </r>
    <r>
      <rPr>
        <u/>
        <sz val="8"/>
        <rFont val="Arial"/>
        <family val="2"/>
      </rPr>
      <t>senza opere</t>
    </r>
    <r>
      <rPr>
        <sz val="8"/>
        <rFont val="Arial"/>
        <family val="2"/>
      </rPr>
      <t>" non sono dovuti diritti</t>
    </r>
  </si>
  <si>
    <t>anno 2025</t>
  </si>
  <si>
    <t>ANNO 2025</t>
  </si>
  <si>
    <t>Insediamenti di antica formazione</t>
  </si>
  <si>
    <t>Ambiti di consolidamento allo stato di fatto</t>
  </si>
  <si>
    <t>Ambiti di consolidamento allo stato di fatto con impianto urbanistico confermato</t>
  </si>
  <si>
    <t>Aree interstiziali e di frangia: lotti liberi edificabili</t>
  </si>
  <si>
    <t>Aree interstiziali e di frangia o di Ambiti con impianto urbanistico confermato</t>
  </si>
  <si>
    <t>Ambiti residenziali oggetto di pianificazione attuativa in fase di attuazione</t>
  </si>
  <si>
    <t>Ambiti edificabili interni al “continuum urbanizzato” soggetti a pianificazione attuativa</t>
  </si>
  <si>
    <t>Ambiti a volumetria definita</t>
  </si>
  <si>
    <t>Aree di verde privato con possibilità di intervento a volumetria definita</t>
  </si>
  <si>
    <t>Aree di verde privato – Ambiti residenziali di verde privato a volumetria definita</t>
  </si>
  <si>
    <t>Norme speciali per l’edilizia nelle vicinanze della chiesa di Santa Liberata</t>
  </si>
  <si>
    <t>Valutazione di compatibilità urbanistica per gli insediamenti produttivi</t>
  </si>
  <si>
    <t>Complessi produttivi già esistenti e confermati</t>
  </si>
  <si>
    <t>Ambito di riqualificazione urbanistico edilizia con presenza di mix funzionale</t>
  </si>
  <si>
    <t>Complessi produttivi esistenti non confermati temporaneamente compatibili</t>
  </si>
  <si>
    <t>Ambiti per insediamenti produttivi di completamento</t>
  </si>
  <si>
    <t>Ambiti di ristrutturazione urbanistica con pianificazione in corso</t>
  </si>
  <si>
    <t>Ambiti per insed. produttivi in corso di attuazione - Ambiti con pianificazione attuativa approv</t>
  </si>
  <si>
    <t>Ambiti produttivi di particolare rilevanza ai fini della compatibilità urbanistica</t>
  </si>
  <si>
    <t>Interventi nell’Ambito della via Panizzardo già soggetto a PPCA</t>
  </si>
  <si>
    <t>Zone a destinazione prod. agroindustr. o per insediamenti di artigianato al servizio att.</t>
  </si>
  <si>
    <t>Complessi prod. soggetti ad interventi di ristr. edilizia e/o urbanistica con possibilita di rid</t>
  </si>
  <si>
    <t>Ambiti con presenza di aziende a Rischio di Incidente Rilevante e aree soggette a bonifica</t>
  </si>
  <si>
    <t>Attività prevalentemente terziario-commerciali confermate</t>
  </si>
  <si>
    <t>Condizioni di compatibilità urbanistica, viabilistica, ambient. degli insediamenti commerciali</t>
  </si>
  <si>
    <t>Ambiti per insediamenti terz./comm. consolidati soggetti a disciplina speciale</t>
  </si>
  <si>
    <t>Perimetro lotto funzionale nr. 1 - LF1</t>
  </si>
  <si>
    <t>Perimetro lotto funzionale nr. 2 - LF2</t>
  </si>
  <si>
    <t>Zone commerciali soggette a piano attuativo</t>
  </si>
  <si>
    <t>Aree per attrezzature alberghiere in corso di realizzazione soggette a piano attuativo</t>
  </si>
  <si>
    <t>Ambiti per insediamenti terziari in fase di attuazione</t>
  </si>
  <si>
    <t>Ambiti terziario commerciali confermati</t>
  </si>
  <si>
    <t>Zone a destinazione agricola e insediamenti esistenti connessi con l'attività agricola</t>
  </si>
  <si>
    <t>63bis disciplina per gli insediamenti suinicoli intensivi esistenti</t>
  </si>
  <si>
    <t>Disciplina per gli insediamenti suinicoli intensivi esistenti</t>
  </si>
  <si>
    <t>Aree per attività florovivaistiche</t>
  </si>
  <si>
    <t>Principi di carattere generale</t>
  </si>
  <si>
    <t>Interventi di salvaguardia e valorizzazione del verde agricolo e delle valenze paesist-ambient</t>
  </si>
  <si>
    <t>Parco agricolo del cimitero</t>
  </si>
  <si>
    <t>Verde di contenimento dell'edificato</t>
  </si>
  <si>
    <t>Verde di distacco a protezione degli insediamenti</t>
  </si>
  <si>
    <t>Ambiti che conservano significativi caratt. pedomorfologici dell'ambiente agrario di pianura</t>
  </si>
  <si>
    <t>Ambiti verdi di completamento della rete ecologica</t>
  </si>
  <si>
    <t>Percorsi di interesse ambientale e paesistico</t>
  </si>
  <si>
    <t>Ambiti di percezione paesistica del contesto del Santuario</t>
  </si>
  <si>
    <t>Ambiti di valorizzazione, riqualificazione e progettazione paesistica</t>
  </si>
  <si>
    <t>Inserimento paesistico e misure di comptibilità ambientale delle infrastrutture di mobilità</t>
  </si>
  <si>
    <t>Ambiti dei fontanili</t>
  </si>
  <si>
    <t>Tutela dei percorsi panoramici</t>
  </si>
  <si>
    <t>Ambiti che conservano significativi caratteri dell'ambiente agrario di pianura: aree a parco agr</t>
  </si>
  <si>
    <t>Ambiti di salvaguardia paesistico-ambientale</t>
  </si>
  <si>
    <t>Verde di contenimento dell’edificato</t>
  </si>
  <si>
    <t>perimetro e zona di risp. e di salvaguardia del complesso monumentale del santuario e del viale</t>
  </si>
  <si>
    <t>Zone edificate lungo il viale del santuario</t>
  </si>
  <si>
    <t>Zone di rispetto - linee di visuale</t>
  </si>
  <si>
    <t>Fasce di protezione e continuità fruitiva</t>
  </si>
  <si>
    <t>Sistema lineare fruitivo: fasce di riqualificazione paesistica delle rogge</t>
  </si>
  <si>
    <t>Aree verdi private di valenza paesistica ambientale e verdi di arredo</t>
  </si>
  <si>
    <t>Tutela dei corpi idrici e dei corsi d’acqua minori</t>
  </si>
  <si>
    <t>Zone di valore naturalistico – ZSC "fontanile Brancaleone"</t>
  </si>
  <si>
    <t>Insediamenti esistenti in zona agricola e di tutela e rispetto ambientale: interventi</t>
  </si>
  <si>
    <t>Immobili esistenti con possibilità di intervento previo permesso di costruire</t>
  </si>
  <si>
    <t>Insediamenti rurali di antica formazione soggetti a normativa di recupero</t>
  </si>
  <si>
    <t>Immobili isolati con destinazione non agricola</t>
  </si>
  <si>
    <t>Ambiti soggetti ad attività estrattiva</t>
  </si>
  <si>
    <t>Realizzazione di strutture temporanee</t>
  </si>
  <si>
    <t>Chioschi, edicole, imp. per la distribuzione di carburanti e attrezz al servizio della mobilità</t>
  </si>
  <si>
    <t>Impianti di distribuzione dei carburanti</t>
  </si>
  <si>
    <t>Ambiti di trasformazione del documento di piano</t>
  </si>
  <si>
    <t>Ambiti di trasformazione strategica (ATS) - interporto e aree esterne funzionali</t>
  </si>
  <si>
    <t>Ambiti di trasformazione del documento di piano: ATR</t>
  </si>
  <si>
    <t>Aree per servizi, attrezzature e infrastrutture</t>
  </si>
  <si>
    <t>Standard urbanistici</t>
  </si>
  <si>
    <t>Parchi pubblici e aree di verde pubblico</t>
  </si>
  <si>
    <t>Edifici a nord della via Valle e della via Fontanili lungo il sedime ferroviario</t>
  </si>
  <si>
    <t>Sistemi dei verdi e delle attrezz.urbane con possibilità di interventi insediativi compensativi....</t>
  </si>
  <si>
    <t>Compensazione ambientale</t>
  </si>
  <si>
    <t>Aree di verde a destinazione sportiva e per attrezzature del tempo libero</t>
  </si>
  <si>
    <t>Rete ecologica comunale</t>
  </si>
  <si>
    <t>Sistema della rete e dei corridoi ecologici e direttrici di permeabilità</t>
  </si>
  <si>
    <t>Fasce ecologiche di immediato rapporto con la struttura idrica principale</t>
  </si>
  <si>
    <t>Varchi funzionali ai corridoi ecologici interni al tessuto edificato</t>
  </si>
  <si>
    <t>Localizzazione dei centri di telefonia fissa</t>
  </si>
  <si>
    <t>Distributori di carburante e servizi accessori</t>
  </si>
  <si>
    <t>Manufatti per il funzionamento dei servizi di interesse generale</t>
  </si>
  <si>
    <t>Aree destinate alla realizzazione delle infrastrutture della mobilità di valenza comunale</t>
  </si>
  <si>
    <t>Strada</t>
  </si>
  <si>
    <t>Tutela idrogeologica del territorio</t>
  </si>
  <si>
    <t>Infrastrutture viabilistiche e fasce di rispetto della viabilità territoriale</t>
  </si>
  <si>
    <t>in attuazione della 
Delibera di Giunta Comunale n. 125 del 13/07/2023</t>
  </si>
  <si>
    <t>prot. n.</t>
  </si>
  <si>
    <t>da individuare sul Piano delle Regole 
(copia/incolla da foglio in fondo)</t>
  </si>
  <si>
    <t>ai sensi dell'art. 36 - "doppia conformità"</t>
  </si>
  <si>
    <t>ai sensi dell'art. 36bis - conformità "asimmetrica" +20%</t>
  </si>
  <si>
    <t>36bis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</si>
</sst>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 #,##0.00;\-&quot;€&quot;\ #,##0.00"/>
    <numFmt numFmtId="43" formatCode="_-* #,##0.00_-;\-* #,##0.00_-;_-* &quot;-&quot;??_-;_-@_-"/>
    <numFmt numFmtId="164" formatCode="d/m/yyyy"/>
    <numFmt numFmtId="165" formatCode="&quot;mc&quot;\ #,##0.00"/>
    <numFmt numFmtId="166" formatCode="&quot;mq&quot;\ #,##0.00"/>
    <numFmt numFmtId="167" formatCode="&quot;L.&quot;\ #,##0"/>
    <numFmt numFmtId="168" formatCode="&quot;€&quot;\ #,##0.00"/>
    <numFmt numFmtId="169" formatCode="&quot;€/mq&quot;\ #,##0.00"/>
    <numFmt numFmtId="170" formatCode="d\ mmmm\ yyyy"/>
    <numFmt numFmtId="171" formatCode="dd/mm/yy"/>
  </numFmts>
  <fonts count="53" x14ac:knownFonts="1">
    <font>
      <sz val="12"/>
      <name val="Arial"/>
    </font>
    <font>
      <sz val="12"/>
      <name val="Arial"/>
      <family val="2"/>
    </font>
    <font>
      <sz val="12"/>
      <name val="Arial"/>
      <family val="2"/>
    </font>
    <font>
      <b/>
      <sz val="12"/>
      <name val="Arial"/>
      <family val="2"/>
    </font>
    <font>
      <sz val="11"/>
      <name val="Arial"/>
      <family val="2"/>
    </font>
    <font>
      <i/>
      <sz val="10"/>
      <name val="Arial"/>
      <family val="2"/>
    </font>
    <font>
      <sz val="12"/>
      <color indexed="8"/>
      <name val="Arial"/>
      <family val="2"/>
    </font>
    <font>
      <sz val="10"/>
      <name val="Arial"/>
      <family val="2"/>
    </font>
    <font>
      <i/>
      <sz val="12"/>
      <name val="Arial"/>
      <family val="2"/>
    </font>
    <font>
      <sz val="10"/>
      <color indexed="10"/>
      <name val="Arial"/>
      <family val="2"/>
    </font>
    <font>
      <sz val="12"/>
      <color indexed="10"/>
      <name val="Arial"/>
      <family val="2"/>
    </font>
    <font>
      <sz val="8"/>
      <name val="Wingdings"/>
      <charset val="2"/>
    </font>
    <font>
      <sz val="12"/>
      <color indexed="81"/>
      <name val="Arial"/>
      <family val="2"/>
    </font>
    <font>
      <i/>
      <sz val="12"/>
      <color indexed="81"/>
      <name val="Arial"/>
      <family val="2"/>
    </font>
    <font>
      <b/>
      <i/>
      <sz val="12"/>
      <name val="Arial"/>
      <family val="2"/>
    </font>
    <font>
      <sz val="14"/>
      <name val="Arial"/>
      <family val="2"/>
    </font>
    <font>
      <b/>
      <sz val="14"/>
      <name val="Arial"/>
      <family val="2"/>
    </font>
    <font>
      <sz val="8"/>
      <name val="Arial"/>
      <family val="2"/>
    </font>
    <font>
      <sz val="9"/>
      <name val="Arial"/>
      <family val="2"/>
    </font>
    <font>
      <b/>
      <sz val="12"/>
      <color indexed="81"/>
      <name val="Arial"/>
      <family val="2"/>
    </font>
    <font>
      <b/>
      <sz val="16"/>
      <name val="Arial"/>
      <family val="2"/>
    </font>
    <font>
      <i/>
      <sz val="11"/>
      <name val="Arial"/>
      <family val="2"/>
    </font>
    <font>
      <i/>
      <sz val="9"/>
      <name val="Arial"/>
      <family val="2"/>
    </font>
    <font>
      <sz val="6"/>
      <name val="Arial"/>
      <family val="2"/>
    </font>
    <font>
      <b/>
      <sz val="12"/>
      <color indexed="10"/>
      <name val="Arial"/>
      <family val="2"/>
    </font>
    <font>
      <sz val="20"/>
      <name val="Arial"/>
      <family val="2"/>
    </font>
    <font>
      <sz val="6"/>
      <color indexed="22"/>
      <name val="Arial"/>
      <family val="2"/>
    </font>
    <font>
      <sz val="12"/>
      <color indexed="9"/>
      <name val="Arial"/>
      <family val="2"/>
    </font>
    <font>
      <sz val="9"/>
      <color indexed="81"/>
      <name val="Arial"/>
      <family val="2"/>
    </font>
    <font>
      <b/>
      <sz val="9"/>
      <color indexed="81"/>
      <name val="Arial"/>
      <family val="2"/>
    </font>
    <font>
      <sz val="19"/>
      <name val="Arial"/>
      <family val="2"/>
    </font>
    <font>
      <sz val="1"/>
      <name val="Arial"/>
      <family val="2"/>
    </font>
    <font>
      <sz val="12"/>
      <color indexed="9"/>
      <name val="Arial"/>
      <family val="2"/>
    </font>
    <font>
      <sz val="12"/>
      <color indexed="11"/>
      <name val="Arial"/>
      <family val="2"/>
    </font>
    <font>
      <sz val="14"/>
      <color indexed="9"/>
      <name val="Arial"/>
      <family val="2"/>
    </font>
    <font>
      <sz val="8"/>
      <color indexed="9"/>
      <name val="Arial"/>
      <family val="2"/>
    </font>
    <font>
      <sz val="12"/>
      <color indexed="10"/>
      <name val="Arial"/>
      <family val="2"/>
    </font>
    <font>
      <sz val="12"/>
      <color indexed="10"/>
      <name val="Arial"/>
      <family val="2"/>
    </font>
    <font>
      <sz val="12"/>
      <name val="Arial"/>
      <family val="2"/>
    </font>
    <font>
      <sz val="10"/>
      <color rgb="FF0000FF"/>
      <name val="Arial"/>
      <family val="2"/>
    </font>
    <font>
      <sz val="10"/>
      <color rgb="FFFF0000"/>
      <name val="Arial"/>
      <family val="2"/>
    </font>
    <font>
      <sz val="12"/>
      <color rgb="FFFF0000"/>
      <name val="Arial"/>
      <family val="2"/>
    </font>
    <font>
      <sz val="26"/>
      <color rgb="FF00B0F0"/>
      <name val="Arial"/>
      <family val="2"/>
    </font>
    <font>
      <sz val="11"/>
      <name val="Calibri"/>
      <family val="2"/>
    </font>
    <font>
      <b/>
      <sz val="11"/>
      <name val="Calibri"/>
      <family val="2"/>
    </font>
    <font>
      <sz val="10"/>
      <color theme="0"/>
      <name val="Arial"/>
      <family val="2"/>
    </font>
    <font>
      <sz val="11.8"/>
      <name val="Arial"/>
      <family val="2"/>
    </font>
    <font>
      <sz val="12"/>
      <color theme="0"/>
      <name val="Arial"/>
      <family val="2"/>
    </font>
    <font>
      <u/>
      <sz val="8"/>
      <name val="Arial"/>
      <family val="2"/>
    </font>
    <font>
      <sz val="26"/>
      <color rgb="FFFF0000"/>
      <name val="Arial"/>
      <family val="2"/>
    </font>
    <font>
      <b/>
      <sz val="12"/>
      <color rgb="FFFF0000"/>
      <name val="Arial"/>
      <family val="2"/>
    </font>
    <font>
      <b/>
      <sz val="12"/>
      <color rgb="FFFFFF00"/>
      <name val="Arial"/>
      <family val="2"/>
    </font>
    <font>
      <sz val="12"/>
      <color rgb="FFFFFF00"/>
      <name val="Arial"/>
      <family val="2"/>
    </font>
  </fonts>
  <fills count="13">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
      <patternFill patternType="solid">
        <fgColor indexed="9"/>
        <bgColor indexed="64"/>
      </patternFill>
    </fill>
    <fill>
      <patternFill patternType="solid">
        <fgColor indexed="27"/>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theme="7" tint="0.59999389629810485"/>
        <bgColor indexed="64"/>
      </patternFill>
    </fill>
  </fills>
  <borders count="67">
    <border>
      <left/>
      <right/>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22"/>
      </left>
      <right/>
      <top/>
      <bottom style="thin">
        <color indexed="22"/>
      </bottom>
      <diagonal/>
    </border>
    <border>
      <left/>
      <right/>
      <top/>
      <bottom style="thin">
        <color indexed="22"/>
      </bottom>
      <diagonal/>
    </border>
    <border>
      <left/>
      <right style="medium">
        <color indexed="64"/>
      </right>
      <top/>
      <bottom style="thin">
        <color indexed="22"/>
      </bottom>
      <diagonal/>
    </border>
    <border>
      <left/>
      <right style="medium">
        <color indexed="64"/>
      </right>
      <top/>
      <bottom/>
      <diagonal/>
    </border>
    <border>
      <left/>
      <right style="medium">
        <color indexed="64"/>
      </right>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22"/>
      </left>
      <right/>
      <top style="thin">
        <color indexed="64"/>
      </top>
      <bottom/>
      <diagonal/>
    </border>
    <border>
      <left style="thin">
        <color indexed="22"/>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22"/>
      </left>
      <right/>
      <top style="thin">
        <color indexed="64"/>
      </top>
      <bottom style="thin">
        <color indexed="22"/>
      </bottom>
      <diagonal/>
    </border>
    <border>
      <left/>
      <right style="thin">
        <color indexed="22"/>
      </right>
      <top style="thin">
        <color indexed="64"/>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medium">
        <color indexed="64"/>
      </left>
      <right/>
      <top style="thin">
        <color indexed="64"/>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ouble">
        <color indexed="64"/>
      </top>
      <bottom style="medium">
        <color indexed="64"/>
      </bottom>
      <diagonal/>
    </border>
    <border>
      <left style="thin">
        <color indexed="22"/>
      </left>
      <right/>
      <top style="thin">
        <color indexed="22"/>
      </top>
      <bottom style="medium">
        <color indexed="64"/>
      </bottom>
      <diagonal/>
    </border>
    <border>
      <left/>
      <right style="thin">
        <color indexed="22"/>
      </right>
      <top style="thin">
        <color indexed="22"/>
      </top>
      <bottom style="medium">
        <color indexed="64"/>
      </bottom>
      <diagonal/>
    </border>
    <border>
      <left/>
      <right style="medium">
        <color indexed="64"/>
      </right>
      <top style="double">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medium">
        <color auto="1"/>
      </right>
      <top style="thin">
        <color theme="0"/>
      </top>
      <bottom style="thin">
        <color theme="0"/>
      </bottom>
      <diagonal/>
    </border>
    <border>
      <left style="thin">
        <color indexed="64"/>
      </left>
      <right style="medium">
        <color indexed="64"/>
      </right>
      <top/>
      <bottom/>
      <diagonal/>
    </border>
  </borders>
  <cellStyleXfs count="3">
    <xf numFmtId="0" fontId="0" fillId="0" borderId="0"/>
    <xf numFmtId="43" fontId="1" fillId="0" borderId="0" applyFont="0" applyFill="0" applyBorder="0" applyAlignment="0" applyProtection="0"/>
    <xf numFmtId="0" fontId="43" fillId="0" borderId="0"/>
  </cellStyleXfs>
  <cellXfs count="562">
    <xf numFmtId="0" fontId="0" fillId="0" borderId="0" xfId="0"/>
    <xf numFmtId="0" fontId="2" fillId="0" borderId="0" xfId="0" applyFont="1" applyAlignment="1" applyProtection="1">
      <alignment vertical="top"/>
      <protection hidden="1"/>
    </xf>
    <xf numFmtId="0" fontId="2" fillId="0" borderId="0" xfId="0" applyFont="1" applyAlignment="1" applyProtection="1">
      <alignment vertical="center"/>
      <protection hidden="1"/>
    </xf>
    <xf numFmtId="0" fontId="3" fillId="0" borderId="0" xfId="0" applyFont="1" applyAlignment="1" applyProtection="1">
      <alignment horizontal="right" vertical="top"/>
      <protection hidden="1"/>
    </xf>
    <xf numFmtId="0" fontId="2" fillId="0" borderId="0" xfId="0" applyFont="1" applyAlignment="1" applyProtection="1">
      <alignment horizontal="right" vertical="top"/>
      <protection hidden="1"/>
    </xf>
    <xf numFmtId="0" fontId="8" fillId="0" borderId="0" xfId="0" applyFont="1" applyAlignment="1" applyProtection="1">
      <alignment vertical="center"/>
      <protection hidden="1"/>
    </xf>
    <xf numFmtId="0" fontId="7" fillId="0" borderId="0" xfId="0" applyFont="1" applyAlignment="1" applyProtection="1">
      <alignment vertical="center"/>
      <protection hidden="1"/>
    </xf>
    <xf numFmtId="0" fontId="7" fillId="2" borderId="0" xfId="0" applyFont="1" applyFill="1" applyAlignment="1" applyProtection="1">
      <alignment vertical="center"/>
      <protection hidden="1"/>
    </xf>
    <xf numFmtId="0" fontId="2" fillId="0" borderId="0" xfId="0" applyFont="1" applyAlignment="1" applyProtection="1">
      <alignment horizontal="right" vertical="center"/>
      <protection hidden="1"/>
    </xf>
    <xf numFmtId="4" fontId="2" fillId="0" borderId="0" xfId="0" applyNumberFormat="1" applyFont="1" applyAlignment="1" applyProtection="1">
      <alignment horizontal="right" vertical="center"/>
      <protection hidden="1"/>
    </xf>
    <xf numFmtId="4" fontId="2" fillId="0" borderId="0" xfId="0" applyNumberFormat="1" applyFont="1" applyAlignment="1" applyProtection="1">
      <alignment vertical="center"/>
      <protection hidden="1"/>
    </xf>
    <xf numFmtId="0" fontId="7" fillId="3" borderId="0" xfId="0" applyFont="1" applyFill="1" applyAlignment="1" applyProtection="1">
      <alignment vertical="center"/>
      <protection hidden="1"/>
    </xf>
    <xf numFmtId="166" fontId="9" fillId="0" borderId="0" xfId="0" applyNumberFormat="1" applyFont="1" applyAlignment="1" applyProtection="1">
      <alignment horizontal="right" vertical="center"/>
      <protection locked="0"/>
    </xf>
    <xf numFmtId="0" fontId="7" fillId="4" borderId="0" xfId="0" applyFont="1" applyFill="1" applyAlignment="1" applyProtection="1">
      <alignment vertical="center"/>
      <protection hidden="1"/>
    </xf>
    <xf numFmtId="0" fontId="7" fillId="5" borderId="0" xfId="0" applyFont="1" applyFill="1" applyAlignment="1" applyProtection="1">
      <alignment vertical="center"/>
      <protection hidden="1"/>
    </xf>
    <xf numFmtId="0" fontId="7" fillId="6" borderId="0" xfId="0" applyFont="1" applyFill="1" applyAlignment="1" applyProtection="1">
      <alignment vertical="center"/>
      <protection hidden="1"/>
    </xf>
    <xf numFmtId="0" fontId="0" fillId="0" borderId="0" xfId="0" applyAlignment="1" applyProtection="1">
      <alignment vertical="center"/>
      <protection hidden="1"/>
    </xf>
    <xf numFmtId="0" fontId="11" fillId="0" borderId="0" xfId="0" applyFont="1" applyAlignment="1" applyProtection="1">
      <alignment horizontal="center" vertical="center"/>
      <protection hidden="1"/>
    </xf>
    <xf numFmtId="0" fontId="7" fillId="0" borderId="0" xfId="0" applyFont="1" applyAlignment="1" applyProtection="1">
      <alignment horizontal="left" vertical="center"/>
      <protection hidden="1"/>
    </xf>
    <xf numFmtId="0" fontId="0" fillId="0" borderId="0" xfId="0" applyAlignment="1" applyProtection="1">
      <alignment horizontal="right" vertical="center"/>
      <protection hidden="1"/>
    </xf>
    <xf numFmtId="0" fontId="0" fillId="0" borderId="0" xfId="0" applyAlignment="1" applyProtection="1">
      <alignment horizontal="center" vertical="center"/>
      <protection hidden="1"/>
    </xf>
    <xf numFmtId="0" fontId="7" fillId="0" borderId="4" xfId="0" applyFont="1" applyBorder="1" applyAlignment="1" applyProtection="1">
      <alignment horizontal="right" vertical="center"/>
      <protection hidden="1"/>
    </xf>
    <xf numFmtId="168" fontId="7" fillId="0" borderId="5" xfId="0" applyNumberFormat="1" applyFont="1" applyBorder="1" applyAlignment="1" applyProtection="1">
      <alignment horizontal="right" vertical="center"/>
      <protection hidden="1"/>
    </xf>
    <xf numFmtId="168" fontId="0" fillId="0" borderId="0" xfId="0" applyNumberFormat="1" applyAlignment="1" applyProtection="1">
      <alignment horizontal="right" vertical="center"/>
      <protection hidden="1"/>
    </xf>
    <xf numFmtId="0" fontId="7" fillId="0" borderId="7" xfId="0" applyFont="1" applyBorder="1" applyAlignment="1" applyProtection="1">
      <alignment horizontal="right" vertical="center"/>
      <protection hidden="1"/>
    </xf>
    <xf numFmtId="168" fontId="7" fillId="0" borderId="8" xfId="0" applyNumberFormat="1" applyFont="1" applyBorder="1" applyAlignment="1" applyProtection="1">
      <alignment horizontal="right" vertical="center"/>
      <protection hidden="1"/>
    </xf>
    <xf numFmtId="168" fontId="7" fillId="0" borderId="9" xfId="0" applyNumberFormat="1" applyFont="1" applyBorder="1" applyAlignment="1" applyProtection="1">
      <alignment horizontal="right" vertical="center"/>
      <protection hidden="1"/>
    </xf>
    <xf numFmtId="0" fontId="3" fillId="0" borderId="11" xfId="0" applyFont="1" applyBorder="1" applyAlignment="1" applyProtection="1">
      <alignment horizontal="center" vertical="center"/>
      <protection hidden="1"/>
    </xf>
    <xf numFmtId="4" fontId="7" fillId="0" borderId="0" xfId="0" applyNumberFormat="1" applyFont="1" applyAlignment="1" applyProtection="1">
      <alignment horizontal="right" vertical="center"/>
      <protection hidden="1"/>
    </xf>
    <xf numFmtId="167" fontId="7" fillId="0" borderId="0" xfId="0" applyNumberFormat="1" applyFont="1" applyAlignment="1" applyProtection="1">
      <alignment horizontal="right" vertical="center"/>
      <protection hidden="1"/>
    </xf>
    <xf numFmtId="0" fontId="7" fillId="0" borderId="12" xfId="0" applyFont="1" applyBorder="1" applyAlignment="1" applyProtection="1">
      <alignment horizontal="center" vertical="center"/>
      <protection hidden="1"/>
    </xf>
    <xf numFmtId="0" fontId="7" fillId="0" borderId="13" xfId="0" applyFont="1" applyBorder="1" applyAlignment="1" applyProtection="1">
      <alignment horizontal="center" vertical="center"/>
      <protection hidden="1"/>
    </xf>
    <xf numFmtId="4" fontId="7" fillId="0" borderId="14" xfId="0" applyNumberFormat="1"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7" fillId="0" borderId="14" xfId="0" applyFont="1" applyBorder="1" applyAlignment="1" applyProtection="1">
      <alignment horizontal="center" vertical="center" wrapText="1"/>
      <protection hidden="1"/>
    </xf>
    <xf numFmtId="167" fontId="2" fillId="0" borderId="15" xfId="0" applyNumberFormat="1" applyFont="1" applyBorder="1" applyAlignment="1" applyProtection="1">
      <alignment horizontal="center" vertical="center" wrapText="1"/>
      <protection hidden="1"/>
    </xf>
    <xf numFmtId="166" fontId="9" fillId="0" borderId="16" xfId="0" applyNumberFormat="1" applyFont="1" applyBorder="1" applyAlignment="1" applyProtection="1">
      <alignment horizontal="right" vertical="center"/>
      <protection locked="0"/>
    </xf>
    <xf numFmtId="169" fontId="7" fillId="0" borderId="4" xfId="0" applyNumberFormat="1" applyFont="1" applyBorder="1" applyAlignment="1" applyProtection="1">
      <alignment horizontal="right" vertical="center"/>
      <protection hidden="1"/>
    </xf>
    <xf numFmtId="166" fontId="9" fillId="0" borderId="17" xfId="0" applyNumberFormat="1" applyFont="1" applyBorder="1" applyAlignment="1" applyProtection="1">
      <alignment horizontal="right" vertical="center"/>
      <protection locked="0"/>
    </xf>
    <xf numFmtId="169" fontId="7" fillId="0" borderId="0" xfId="0" applyNumberFormat="1" applyFont="1" applyAlignment="1" applyProtection="1">
      <alignment horizontal="right" vertical="center"/>
      <protection hidden="1"/>
    </xf>
    <xf numFmtId="166" fontId="9" fillId="0" borderId="6" xfId="0" applyNumberFormat="1" applyFont="1" applyBorder="1" applyAlignment="1" applyProtection="1">
      <alignment horizontal="right" vertical="center"/>
      <protection locked="0"/>
    </xf>
    <xf numFmtId="169" fontId="7" fillId="0" borderId="7" xfId="0" applyNumberFormat="1" applyFont="1" applyBorder="1" applyAlignment="1" applyProtection="1">
      <alignment horizontal="right" vertical="center"/>
      <protection hidden="1"/>
    </xf>
    <xf numFmtId="166" fontId="9" fillId="0" borderId="18" xfId="0" applyNumberFormat="1" applyFont="1" applyBorder="1" applyAlignment="1" applyProtection="1">
      <alignment horizontal="right" vertical="center"/>
      <protection locked="0"/>
    </xf>
    <xf numFmtId="0" fontId="7" fillId="0" borderId="18" xfId="0" applyFont="1" applyBorder="1" applyAlignment="1" applyProtection="1">
      <alignment horizontal="right" vertical="center"/>
      <protection hidden="1"/>
    </xf>
    <xf numFmtId="168" fontId="7" fillId="0" borderId="19" xfId="0" applyNumberFormat="1" applyFont="1" applyBorder="1" applyAlignment="1" applyProtection="1">
      <alignment horizontal="right" vertical="center"/>
      <protection hidden="1"/>
    </xf>
    <xf numFmtId="0" fontId="2" fillId="0" borderId="0" xfId="0" applyFont="1" applyAlignment="1" applyProtection="1">
      <alignment horizontal="left" vertical="top"/>
      <protection hidden="1"/>
    </xf>
    <xf numFmtId="0" fontId="0" fillId="0" borderId="20" xfId="0" applyBorder="1" applyAlignment="1" applyProtection="1">
      <alignment horizontal="right" vertical="center"/>
      <protection hidden="1"/>
    </xf>
    <xf numFmtId="0" fontId="0" fillId="0" borderId="21" xfId="0" applyBorder="1" applyAlignment="1" applyProtection="1">
      <alignment horizontal="right" vertical="center"/>
      <protection hidden="1"/>
    </xf>
    <xf numFmtId="0" fontId="0" fillId="0" borderId="22" xfId="0" applyBorder="1" applyAlignment="1" applyProtection="1">
      <alignment horizontal="right" vertical="center"/>
      <protection hidden="1"/>
    </xf>
    <xf numFmtId="0" fontId="3" fillId="0" borderId="18" xfId="0" applyFont="1" applyBorder="1" applyAlignment="1" applyProtection="1">
      <alignment horizontal="right" vertical="center"/>
      <protection hidden="1"/>
    </xf>
    <xf numFmtId="0" fontId="2" fillId="0" borderId="21" xfId="0" applyFont="1" applyBorder="1" applyAlignment="1" applyProtection="1">
      <alignment horizontal="right" vertical="center"/>
      <protection hidden="1"/>
    </xf>
    <xf numFmtId="168" fontId="2" fillId="0" borderId="0" xfId="0" applyNumberFormat="1" applyFont="1" applyAlignment="1" applyProtection="1">
      <alignment horizontal="right" vertical="center"/>
      <protection hidden="1"/>
    </xf>
    <xf numFmtId="0" fontId="3" fillId="0" borderId="0" xfId="0" applyFont="1" applyAlignment="1" applyProtection="1">
      <alignment horizontal="right" vertical="center"/>
      <protection hidden="1"/>
    </xf>
    <xf numFmtId="168" fontId="15" fillId="0" borderId="0" xfId="0" applyNumberFormat="1" applyFont="1" applyAlignment="1" applyProtection="1">
      <alignment horizontal="right" vertical="center"/>
      <protection hidden="1"/>
    </xf>
    <xf numFmtId="169" fontId="9" fillId="0" borderId="0" xfId="0" applyNumberFormat="1" applyFont="1" applyAlignment="1" applyProtection="1">
      <alignment horizontal="right" vertical="center"/>
      <protection locked="0"/>
    </xf>
    <xf numFmtId="169" fontId="9" fillId="0" borderId="18" xfId="0" applyNumberFormat="1" applyFont="1" applyBorder="1" applyAlignment="1" applyProtection="1">
      <alignment horizontal="right" vertical="center"/>
      <protection locked="0"/>
    </xf>
    <xf numFmtId="0" fontId="0" fillId="0" borderId="11" xfId="0" applyBorder="1" applyAlignment="1" applyProtection="1">
      <alignment vertical="center"/>
      <protection hidden="1"/>
    </xf>
    <xf numFmtId="0" fontId="0" fillId="0" borderId="23" xfId="0" applyBorder="1" applyAlignment="1" applyProtection="1">
      <alignment vertical="center"/>
      <protection hidden="1"/>
    </xf>
    <xf numFmtId="0" fontId="0" fillId="0" borderId="9" xfId="0" applyBorder="1" applyAlignment="1" applyProtection="1">
      <alignment vertical="center"/>
      <protection hidden="1"/>
    </xf>
    <xf numFmtId="0" fontId="0" fillId="0" borderId="11" xfId="0" applyBorder="1" applyAlignment="1" applyProtection="1">
      <alignment horizontal="right" vertical="center"/>
      <protection hidden="1"/>
    </xf>
    <xf numFmtId="0" fontId="16" fillId="0" borderId="0" xfId="0" applyFont="1" applyAlignment="1" applyProtection="1">
      <alignment horizontal="left" vertical="center"/>
      <protection hidden="1"/>
    </xf>
    <xf numFmtId="0" fontId="16" fillId="0" borderId="9" xfId="0" applyFont="1" applyBorder="1" applyAlignment="1" applyProtection="1">
      <alignment horizontal="left" vertical="center"/>
      <protection hidden="1"/>
    </xf>
    <xf numFmtId="4" fontId="2" fillId="2" borderId="24" xfId="0" applyNumberFormat="1" applyFont="1" applyFill="1" applyBorder="1" applyAlignment="1" applyProtection="1">
      <alignment horizontal="center" vertical="center"/>
      <protection hidden="1"/>
    </xf>
    <xf numFmtId="0" fontId="2" fillId="4" borderId="24" xfId="0" applyFont="1" applyFill="1" applyBorder="1" applyAlignment="1" applyProtection="1">
      <alignment horizontal="center" vertical="center"/>
      <protection hidden="1"/>
    </xf>
    <xf numFmtId="167" fontId="2" fillId="4" borderId="24" xfId="0" applyNumberFormat="1" applyFont="1" applyFill="1" applyBorder="1" applyAlignment="1" applyProtection="1">
      <alignment horizontal="center" vertical="center"/>
      <protection hidden="1"/>
    </xf>
    <xf numFmtId="167" fontId="2" fillId="0" borderId="9" xfId="0" applyNumberFormat="1" applyFont="1" applyBorder="1" applyAlignment="1" applyProtection="1">
      <alignment horizontal="right" vertical="center"/>
      <protection hidden="1"/>
    </xf>
    <xf numFmtId="9" fontId="8" fillId="0" borderId="25" xfId="0" applyNumberFormat="1" applyFont="1" applyBorder="1" applyAlignment="1" applyProtection="1">
      <alignment horizontal="center" vertical="center"/>
      <protection hidden="1"/>
    </xf>
    <xf numFmtId="14" fontId="8" fillId="0" borderId="0" xfId="0" applyNumberFormat="1" applyFont="1" applyAlignment="1" applyProtection="1">
      <alignment horizontal="center" vertical="center"/>
      <protection hidden="1"/>
    </xf>
    <xf numFmtId="0" fontId="2" fillId="0" borderId="26" xfId="0" applyFont="1" applyBorder="1" applyAlignment="1" applyProtection="1">
      <alignment horizontal="right" vertical="center"/>
      <protection hidden="1"/>
    </xf>
    <xf numFmtId="0" fontId="2" fillId="0" borderId="27" xfId="0" applyFont="1" applyBorder="1" applyAlignment="1" applyProtection="1">
      <alignment vertical="center"/>
      <protection hidden="1"/>
    </xf>
    <xf numFmtId="168" fontId="2" fillId="0" borderId="27" xfId="0" applyNumberFormat="1" applyFont="1" applyBorder="1" applyAlignment="1" applyProtection="1">
      <alignment horizontal="right" vertical="center"/>
      <protection hidden="1"/>
    </xf>
    <xf numFmtId="4" fontId="2" fillId="0" borderId="27" xfId="0" applyNumberFormat="1" applyFont="1" applyBorder="1" applyAlignment="1" applyProtection="1">
      <alignment horizontal="right" vertical="center"/>
      <protection hidden="1"/>
    </xf>
    <xf numFmtId="0" fontId="15" fillId="0" borderId="0" xfId="0" applyFont="1" applyAlignment="1" applyProtection="1">
      <alignment vertical="center"/>
      <protection hidden="1"/>
    </xf>
    <xf numFmtId="167" fontId="7" fillId="0" borderId="9" xfId="0" applyNumberFormat="1" applyFont="1" applyBorder="1" applyAlignment="1" applyProtection="1">
      <alignment horizontal="right" vertical="center"/>
      <protection hidden="1"/>
    </xf>
    <xf numFmtId="0" fontId="2" fillId="0" borderId="9" xfId="0" applyFont="1" applyBorder="1" applyAlignment="1" applyProtection="1">
      <alignment horizontal="left" vertical="center"/>
      <protection hidden="1"/>
    </xf>
    <xf numFmtId="0" fontId="2" fillId="0" borderId="18" xfId="0" applyFont="1" applyBorder="1" applyAlignment="1" applyProtection="1">
      <alignment horizontal="left" vertical="center"/>
      <protection hidden="1"/>
    </xf>
    <xf numFmtId="0" fontId="2" fillId="0" borderId="19" xfId="0" applyFont="1" applyBorder="1" applyAlignment="1" applyProtection="1">
      <alignment horizontal="left" vertical="center"/>
      <protection hidden="1"/>
    </xf>
    <xf numFmtId="0" fontId="20" fillId="0" borderId="0" xfId="0" applyFont="1" applyAlignment="1" applyProtection="1">
      <alignment horizontal="center" vertical="center"/>
      <protection hidden="1"/>
    </xf>
    <xf numFmtId="0" fontId="21" fillId="0" borderId="0" xfId="0" applyFont="1" applyAlignment="1" applyProtection="1">
      <alignment horizontal="left" vertical="center"/>
      <protection hidden="1"/>
    </xf>
    <xf numFmtId="0" fontId="21" fillId="0" borderId="28" xfId="0" applyFont="1" applyBorder="1" applyAlignment="1" applyProtection="1">
      <alignment horizontal="right" vertical="center"/>
      <protection hidden="1"/>
    </xf>
    <xf numFmtId="0" fontId="21" fillId="0" borderId="0" xfId="0" applyFont="1" applyAlignment="1" applyProtection="1">
      <alignment horizontal="right" vertical="center"/>
      <protection hidden="1"/>
    </xf>
    <xf numFmtId="168" fontId="21" fillId="0" borderId="0" xfId="0" applyNumberFormat="1" applyFont="1" applyAlignment="1" applyProtection="1">
      <alignment vertical="center"/>
      <protection hidden="1"/>
    </xf>
    <xf numFmtId="0" fontId="21" fillId="0" borderId="29" xfId="0" applyFont="1" applyBorder="1" applyAlignment="1" applyProtection="1">
      <alignment vertical="center"/>
      <protection hidden="1"/>
    </xf>
    <xf numFmtId="0" fontId="3" fillId="0" borderId="30" xfId="0" applyFont="1" applyBorder="1" applyAlignment="1" applyProtection="1">
      <alignment horizontal="center" vertical="center"/>
      <protection hidden="1"/>
    </xf>
    <xf numFmtId="0" fontId="16" fillId="0" borderId="2" xfId="0" applyFont="1" applyBorder="1" applyAlignment="1" applyProtection="1">
      <alignment horizontal="left" vertical="center"/>
      <protection hidden="1"/>
    </xf>
    <xf numFmtId="168" fontId="16" fillId="0" borderId="2" xfId="0" applyNumberFormat="1" applyFont="1" applyBorder="1" applyAlignment="1" applyProtection="1">
      <alignment vertical="center"/>
      <protection hidden="1"/>
    </xf>
    <xf numFmtId="0" fontId="16" fillId="0" borderId="31"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0" xfId="0" applyFont="1" applyAlignment="1" applyProtection="1">
      <alignment horizontal="left" vertical="center"/>
      <protection hidden="1"/>
    </xf>
    <xf numFmtId="0" fontId="0" fillId="0" borderId="0" xfId="0" applyProtection="1">
      <protection hidden="1"/>
    </xf>
    <xf numFmtId="4" fontId="15" fillId="0" borderId="0" xfId="0" applyNumberFormat="1" applyFont="1" applyAlignment="1" applyProtection="1">
      <alignment horizontal="right" vertical="center"/>
      <protection hidden="1"/>
    </xf>
    <xf numFmtId="0" fontId="0" fillId="0" borderId="0" xfId="0" applyAlignment="1" applyProtection="1">
      <alignment horizontal="center" vertical="top"/>
      <protection hidden="1"/>
    </xf>
    <xf numFmtId="0" fontId="0" fillId="0" borderId="0" xfId="0" applyAlignment="1" applyProtection="1">
      <alignment horizontal="right" vertical="top"/>
      <protection hidden="1"/>
    </xf>
    <xf numFmtId="0" fontId="0" fillId="0" borderId="18" xfId="0" applyBorder="1" applyAlignment="1" applyProtection="1">
      <alignment vertical="center"/>
      <protection hidden="1"/>
    </xf>
    <xf numFmtId="170" fontId="3" fillId="0" borderId="18" xfId="0" applyNumberFormat="1" applyFont="1" applyBorder="1" applyAlignment="1" applyProtection="1">
      <alignment horizontal="center" vertical="center"/>
      <protection hidden="1"/>
    </xf>
    <xf numFmtId="0" fontId="0" fillId="0" borderId="18" xfId="0" applyBorder="1" applyAlignment="1" applyProtection="1">
      <alignment horizontal="right" vertical="center"/>
      <protection hidden="1"/>
    </xf>
    <xf numFmtId="4" fontId="15" fillId="0" borderId="18" xfId="0" applyNumberFormat="1" applyFont="1" applyBorder="1" applyAlignment="1" applyProtection="1">
      <alignment horizontal="right" vertical="center"/>
      <protection hidden="1"/>
    </xf>
    <xf numFmtId="0" fontId="3" fillId="0" borderId="11" xfId="0" applyFont="1" applyBorder="1" applyAlignment="1" applyProtection="1">
      <alignment horizontal="right" vertical="center"/>
      <protection hidden="1"/>
    </xf>
    <xf numFmtId="171" fontId="3" fillId="0" borderId="11" xfId="0" applyNumberFormat="1" applyFont="1" applyBorder="1" applyAlignment="1" applyProtection="1">
      <alignment horizontal="center" vertical="center"/>
      <protection hidden="1"/>
    </xf>
    <xf numFmtId="0" fontId="2" fillId="0" borderId="32" xfId="0" applyFont="1" applyBorder="1" applyAlignment="1" applyProtection="1">
      <alignment horizontal="right" vertical="center"/>
      <protection hidden="1"/>
    </xf>
    <xf numFmtId="0" fontId="2" fillId="0" borderId="28" xfId="0" applyFont="1" applyBorder="1" applyAlignment="1" applyProtection="1">
      <alignment horizontal="right" vertical="center"/>
      <protection hidden="1"/>
    </xf>
    <xf numFmtId="0" fontId="2" fillId="0" borderId="30" xfId="0" applyFont="1" applyBorder="1" applyAlignment="1" applyProtection="1">
      <alignment horizontal="right" vertical="center"/>
      <protection hidden="1"/>
    </xf>
    <xf numFmtId="0" fontId="0" fillId="0" borderId="2" xfId="0" applyBorder="1" applyAlignment="1" applyProtection="1">
      <alignment horizontal="right" vertical="center"/>
      <protection hidden="1"/>
    </xf>
    <xf numFmtId="168" fontId="15" fillId="0" borderId="31" xfId="0" applyNumberFormat="1" applyFont="1" applyBorder="1" applyAlignment="1" applyProtection="1">
      <alignment horizontal="right" vertical="center"/>
      <protection hidden="1"/>
    </xf>
    <xf numFmtId="0" fontId="0" fillId="0" borderId="0" xfId="0" applyAlignment="1" applyProtection="1">
      <alignment horizontal="left" vertical="center"/>
      <protection hidden="1"/>
    </xf>
    <xf numFmtId="0" fontId="0" fillId="0" borderId="0" xfId="0" applyAlignment="1" applyProtection="1">
      <alignment horizontal="center" vertical="center" wrapText="1"/>
      <protection hidden="1"/>
    </xf>
    <xf numFmtId="0" fontId="0" fillId="0" borderId="0" xfId="0" quotePrefix="1" applyAlignment="1" applyProtection="1">
      <alignment horizontal="center" vertical="center"/>
      <protection hidden="1"/>
    </xf>
    <xf numFmtId="171" fontId="3" fillId="0" borderId="0" xfId="0" applyNumberFormat="1" applyFont="1" applyAlignment="1" applyProtection="1">
      <alignment horizontal="center" vertical="center"/>
      <protection hidden="1"/>
    </xf>
    <xf numFmtId="0" fontId="2" fillId="0" borderId="0" xfId="0" applyFont="1" applyAlignment="1" applyProtection="1">
      <alignment horizontal="left" vertical="center" wrapText="1"/>
      <protection hidden="1"/>
    </xf>
    <xf numFmtId="0" fontId="0" fillId="0" borderId="0" xfId="0" applyAlignment="1" applyProtection="1">
      <alignment horizontal="left" vertical="center" wrapText="1"/>
      <protection hidden="1"/>
    </xf>
    <xf numFmtId="168" fontId="16" fillId="0" borderId="33" xfId="0" applyNumberFormat="1" applyFont="1" applyBorder="1" applyAlignment="1" applyProtection="1">
      <alignment horizontal="right" vertical="center"/>
      <protection hidden="1"/>
    </xf>
    <xf numFmtId="0" fontId="22" fillId="0" borderId="0" xfId="0" applyFont="1" applyAlignment="1" applyProtection="1">
      <alignment horizontal="center" vertical="center"/>
      <protection hidden="1"/>
    </xf>
    <xf numFmtId="0" fontId="23" fillId="0" borderId="0" xfId="0" applyFont="1" applyAlignment="1" applyProtection="1">
      <alignment vertical="center"/>
      <protection hidden="1"/>
    </xf>
    <xf numFmtId="0" fontId="0" fillId="0" borderId="0" xfId="0" applyAlignment="1" applyProtection="1">
      <alignment horizontal="left"/>
      <protection hidden="1"/>
    </xf>
    <xf numFmtId="0" fontId="4" fillId="0" borderId="0" xfId="0" applyFont="1" applyAlignment="1" applyProtection="1">
      <alignment horizontal="left" vertical="center"/>
      <protection hidden="1"/>
    </xf>
    <xf numFmtId="0" fontId="4" fillId="0" borderId="0" xfId="0" applyFont="1" applyAlignment="1" applyProtection="1">
      <alignment horizontal="right" vertical="center"/>
      <protection hidden="1"/>
    </xf>
    <xf numFmtId="49" fontId="2" fillId="0" borderId="0" xfId="0" applyNumberFormat="1" applyFont="1" applyAlignment="1" applyProtection="1">
      <alignment horizontal="right" vertical="center"/>
      <protection hidden="1"/>
    </xf>
    <xf numFmtId="4" fontId="7" fillId="0" borderId="0" xfId="1" applyNumberFormat="1" applyFont="1" applyFill="1" applyBorder="1" applyAlignment="1" applyProtection="1">
      <alignment horizontal="center" vertical="center"/>
      <protection hidden="1"/>
    </xf>
    <xf numFmtId="9" fontId="7" fillId="0" borderId="0" xfId="0" applyNumberFormat="1" applyFont="1" applyAlignment="1" applyProtection="1">
      <alignment horizontal="center" vertical="center"/>
      <protection hidden="1"/>
    </xf>
    <xf numFmtId="0" fontId="3" fillId="0" borderId="0" xfId="0" applyFont="1" applyAlignment="1" applyProtection="1">
      <alignment vertical="center"/>
      <protection hidden="1"/>
    </xf>
    <xf numFmtId="9" fontId="3" fillId="0" borderId="0" xfId="0" applyNumberFormat="1" applyFont="1" applyAlignment="1" applyProtection="1">
      <alignment horizontal="center" vertical="center"/>
      <protection hidden="1"/>
    </xf>
    <xf numFmtId="165" fontId="7" fillId="0" borderId="0" xfId="0" applyNumberFormat="1" applyFont="1" applyAlignment="1" applyProtection="1">
      <alignment horizontal="right" vertical="center" wrapText="1"/>
      <protection hidden="1"/>
    </xf>
    <xf numFmtId="7" fontId="26" fillId="0" borderId="0" xfId="0" applyNumberFormat="1" applyFont="1" applyAlignment="1" applyProtection="1">
      <alignment vertical="center"/>
      <protection hidden="1"/>
    </xf>
    <xf numFmtId="0" fontId="2" fillId="0" borderId="9" xfId="0" applyFont="1" applyBorder="1" applyAlignment="1" applyProtection="1">
      <alignment horizontal="left" vertical="top" wrapText="1"/>
      <protection hidden="1"/>
    </xf>
    <xf numFmtId="168" fontId="2" fillId="0" borderId="0" xfId="0" applyNumberFormat="1" applyFont="1" applyAlignment="1" applyProtection="1">
      <alignment horizontal="left" vertical="center" wrapText="1"/>
      <protection hidden="1"/>
    </xf>
    <xf numFmtId="167" fontId="2" fillId="0" borderId="9" xfId="0" applyNumberFormat="1" applyFont="1" applyBorder="1" applyAlignment="1" applyProtection="1">
      <alignment horizontal="left" vertical="center"/>
      <protection hidden="1"/>
    </xf>
    <xf numFmtId="168" fontId="3" fillId="0" borderId="0" xfId="0" applyNumberFormat="1" applyFont="1" applyAlignment="1" applyProtection="1">
      <alignment horizontal="right" vertical="center"/>
      <protection hidden="1"/>
    </xf>
    <xf numFmtId="4" fontId="3" fillId="0" borderId="0" xfId="0" applyNumberFormat="1" applyFont="1" applyAlignment="1" applyProtection="1">
      <alignment horizontal="left" vertical="center"/>
      <protection hidden="1"/>
    </xf>
    <xf numFmtId="168" fontId="3" fillId="2" borderId="0" xfId="0" applyNumberFormat="1" applyFont="1" applyFill="1" applyAlignment="1" applyProtection="1">
      <alignment horizontal="right" vertical="center"/>
      <protection hidden="1"/>
    </xf>
    <xf numFmtId="168" fontId="3" fillId="4" borderId="0" xfId="0" applyNumberFormat="1" applyFont="1" applyFill="1" applyAlignment="1" applyProtection="1">
      <alignment horizontal="right" vertical="center"/>
      <protection hidden="1"/>
    </xf>
    <xf numFmtId="168" fontId="2" fillId="0" borderId="0" xfId="0" applyNumberFormat="1" applyFont="1" applyAlignment="1" applyProtection="1">
      <alignment horizontal="left" vertical="center"/>
      <protection hidden="1"/>
    </xf>
    <xf numFmtId="0" fontId="14" fillId="4" borderId="36" xfId="0" applyFont="1" applyFill="1" applyBorder="1" applyAlignment="1" applyProtection="1">
      <alignment horizontal="left" vertical="center"/>
      <protection hidden="1"/>
    </xf>
    <xf numFmtId="0" fontId="14" fillId="4" borderId="37" xfId="0" applyFont="1" applyFill="1" applyBorder="1" applyAlignment="1" applyProtection="1">
      <alignment horizontal="left" vertical="center"/>
      <protection hidden="1"/>
    </xf>
    <xf numFmtId="0" fontId="14" fillId="5" borderId="36" xfId="0" applyFont="1" applyFill="1" applyBorder="1" applyAlignment="1" applyProtection="1">
      <alignment horizontal="left" vertical="center"/>
      <protection hidden="1"/>
    </xf>
    <xf numFmtId="0" fontId="14" fillId="5" borderId="37" xfId="0" applyFont="1" applyFill="1" applyBorder="1" applyAlignment="1" applyProtection="1">
      <alignment horizontal="left" vertical="center"/>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168" fontId="7" fillId="0" borderId="0" xfId="0" applyNumberFormat="1" applyFont="1" applyAlignment="1" applyProtection="1">
      <alignment horizontal="right" vertical="center"/>
      <protection hidden="1"/>
    </xf>
    <xf numFmtId="0" fontId="0" fillId="0" borderId="21" xfId="0" applyBorder="1" applyAlignment="1" applyProtection="1">
      <alignment horizontal="center" vertical="center" textRotation="90"/>
      <protection hidden="1"/>
    </xf>
    <xf numFmtId="9" fontId="7" fillId="0" borderId="9" xfId="0" applyNumberFormat="1" applyFont="1" applyBorder="1" applyAlignment="1" applyProtection="1">
      <alignment horizontal="center" vertical="center"/>
      <protection hidden="1"/>
    </xf>
    <xf numFmtId="168" fontId="10" fillId="0" borderId="9" xfId="1" applyNumberFormat="1" applyFont="1" applyFill="1" applyBorder="1" applyAlignment="1" applyProtection="1">
      <alignment horizontal="right" vertical="center"/>
      <protection locked="0"/>
    </xf>
    <xf numFmtId="168" fontId="2" fillId="0" borderId="19" xfId="0" applyNumberFormat="1" applyFont="1" applyBorder="1" applyAlignment="1" applyProtection="1">
      <alignment horizontal="right" vertical="center"/>
      <protection hidden="1"/>
    </xf>
    <xf numFmtId="4" fontId="2" fillId="0" borderId="21" xfId="1" applyNumberFormat="1" applyFont="1" applyFill="1" applyBorder="1" applyAlignment="1" applyProtection="1">
      <alignment horizontal="center" vertical="center"/>
      <protection hidden="1"/>
    </xf>
    <xf numFmtId="4" fontId="2" fillId="0" borderId="0" xfId="1" applyNumberFormat="1" applyFont="1" applyFill="1" applyBorder="1" applyAlignment="1" applyProtection="1">
      <alignment horizontal="center" vertical="center"/>
      <protection hidden="1"/>
    </xf>
    <xf numFmtId="0" fontId="14" fillId="4" borderId="33" xfId="0" applyFont="1" applyFill="1" applyBorder="1" applyAlignment="1" applyProtection="1">
      <alignment horizontal="right" vertical="center"/>
      <protection hidden="1"/>
    </xf>
    <xf numFmtId="0" fontId="14" fillId="5" borderId="33" xfId="0" applyFont="1" applyFill="1" applyBorder="1" applyAlignment="1" applyProtection="1">
      <alignment horizontal="right" vertical="center"/>
      <protection hidden="1"/>
    </xf>
    <xf numFmtId="166" fontId="9" fillId="0" borderId="0" xfId="0" applyNumberFormat="1" applyFont="1" applyAlignment="1" applyProtection="1">
      <alignment horizontal="right" vertical="center"/>
      <protection hidden="1"/>
    </xf>
    <xf numFmtId="0" fontId="2" fillId="0" borderId="2" xfId="0" applyFont="1" applyBorder="1" applyAlignment="1" applyProtection="1">
      <alignment horizontal="right" vertical="center"/>
      <protection hidden="1"/>
    </xf>
    <xf numFmtId="0" fontId="2" fillId="0" borderId="4" xfId="0" applyFont="1" applyBorder="1" applyAlignment="1" applyProtection="1">
      <alignment horizontal="right" vertical="center"/>
      <protection hidden="1"/>
    </xf>
    <xf numFmtId="168" fontId="2" fillId="0" borderId="39" xfId="0" applyNumberFormat="1" applyFont="1" applyBorder="1" applyAlignment="1" applyProtection="1">
      <alignment horizontal="right" vertical="center"/>
      <protection hidden="1"/>
    </xf>
    <xf numFmtId="168" fontId="2" fillId="0" borderId="29" xfId="0" applyNumberFormat="1" applyFont="1" applyBorder="1" applyAlignment="1" applyProtection="1">
      <alignment horizontal="right" vertical="center"/>
      <protection hidden="1"/>
    </xf>
    <xf numFmtId="168" fontId="2" fillId="0" borderId="31" xfId="0" applyNumberFormat="1" applyFont="1" applyBorder="1" applyAlignment="1" applyProtection="1">
      <alignment horizontal="right" vertical="center"/>
      <protection hidden="1"/>
    </xf>
    <xf numFmtId="0" fontId="16" fillId="0" borderId="22" xfId="0" applyFont="1" applyBorder="1" applyAlignment="1" applyProtection="1">
      <alignment horizontal="right" vertical="center"/>
      <protection hidden="1"/>
    </xf>
    <xf numFmtId="0" fontId="15" fillId="0" borderId="18" xfId="0" applyFont="1" applyBorder="1" applyAlignment="1" applyProtection="1">
      <alignment horizontal="right" vertical="center"/>
      <protection hidden="1"/>
    </xf>
    <xf numFmtId="0" fontId="20" fillId="0" borderId="0" xfId="0" applyFont="1" applyAlignment="1" applyProtection="1">
      <alignment horizontal="center" vertical="center" wrapText="1"/>
      <protection hidden="1"/>
    </xf>
    <xf numFmtId="0" fontId="2" fillId="0" borderId="21" xfId="0" applyFont="1" applyBorder="1" applyAlignment="1" applyProtection="1">
      <alignment horizontal="left" vertical="center"/>
      <protection hidden="1"/>
    </xf>
    <xf numFmtId="168" fontId="2" fillId="0" borderId="9" xfId="0" applyNumberFormat="1" applyFont="1" applyBorder="1" applyAlignment="1" applyProtection="1">
      <alignment horizontal="right" vertical="center"/>
      <protection hidden="1"/>
    </xf>
    <xf numFmtId="170" fontId="0" fillId="0" borderId="18" xfId="0" applyNumberFormat="1" applyBorder="1" applyAlignment="1" applyProtection="1">
      <alignment horizontal="center" vertical="center"/>
      <protection hidden="1"/>
    </xf>
    <xf numFmtId="168" fontId="15" fillId="0" borderId="0" xfId="0" applyNumberFormat="1" applyFont="1" applyAlignment="1" applyProtection="1">
      <alignment horizontal="center" vertical="center"/>
      <protection hidden="1"/>
    </xf>
    <xf numFmtId="4" fontId="7" fillId="0" borderId="0" xfId="0" applyNumberFormat="1" applyFont="1" applyAlignment="1" applyProtection="1">
      <alignment horizontal="left" vertical="center"/>
      <protection hidden="1"/>
    </xf>
    <xf numFmtId="0" fontId="0" fillId="0" borderId="21" xfId="0" quotePrefix="1" applyBorder="1" applyAlignment="1" applyProtection="1">
      <alignment horizontal="right" vertical="center"/>
      <protection hidden="1"/>
    </xf>
    <xf numFmtId="0" fontId="6" fillId="0" borderId="0" xfId="0" applyFont="1" applyAlignment="1" applyProtection="1">
      <alignment horizontal="left" vertical="top"/>
      <protection locked="0"/>
    </xf>
    <xf numFmtId="0" fontId="6" fillId="0" borderId="0" xfId="0" applyFont="1" applyAlignment="1" applyProtection="1">
      <alignment horizontal="left" vertical="top"/>
      <protection hidden="1"/>
    </xf>
    <xf numFmtId="0" fontId="2" fillId="0" borderId="0" xfId="0" applyFont="1" applyAlignment="1" applyProtection="1">
      <alignment horizontal="left" vertical="top" wrapText="1"/>
      <protection hidden="1"/>
    </xf>
    <xf numFmtId="0" fontId="0" fillId="0" borderId="0" xfId="0" applyAlignment="1" applyProtection="1">
      <alignment horizontal="left" vertical="top" wrapText="1"/>
      <protection hidden="1"/>
    </xf>
    <xf numFmtId="0" fontId="0" fillId="0" borderId="0" xfId="0" applyAlignment="1" applyProtection="1">
      <alignment vertical="top" wrapText="1"/>
      <protection hidden="1"/>
    </xf>
    <xf numFmtId="0" fontId="0" fillId="0" borderId="0" xfId="0" applyAlignment="1" applyProtection="1">
      <alignment vertical="top"/>
      <protection hidden="1"/>
    </xf>
    <xf numFmtId="0" fontId="17" fillId="0" borderId="0" xfId="0" applyFont="1" applyAlignment="1" applyProtection="1">
      <alignment horizontal="left" vertical="center"/>
      <protection hidden="1"/>
    </xf>
    <xf numFmtId="0" fontId="17" fillId="0" borderId="0" xfId="0" applyFont="1" applyAlignment="1" applyProtection="1">
      <alignment horizontal="left" vertical="center" wrapText="1"/>
      <protection hidden="1"/>
    </xf>
    <xf numFmtId="0" fontId="17" fillId="0" borderId="0" xfId="0" applyFont="1" applyAlignment="1" applyProtection="1">
      <alignment horizontal="right" vertical="center" wrapText="1"/>
      <protection hidden="1"/>
    </xf>
    <xf numFmtId="0" fontId="3" fillId="0" borderId="0" xfId="0" applyFont="1" applyAlignment="1" applyProtection="1">
      <alignment horizontal="center" vertical="top"/>
      <protection hidden="1"/>
    </xf>
    <xf numFmtId="170" fontId="0" fillId="0" borderId="0" xfId="0" applyNumberFormat="1" applyAlignment="1" applyProtection="1">
      <alignment horizontal="center" vertical="center"/>
      <protection hidden="1"/>
    </xf>
    <xf numFmtId="0" fontId="32" fillId="0" borderId="0" xfId="0" applyFont="1" applyAlignment="1" applyProtection="1">
      <alignment vertical="center"/>
      <protection hidden="1"/>
    </xf>
    <xf numFmtId="164" fontId="6" fillId="0" borderId="0" xfId="0" applyNumberFormat="1" applyFont="1" applyAlignment="1" applyProtection="1">
      <alignment horizontal="left" vertical="top"/>
      <protection hidden="1"/>
    </xf>
    <xf numFmtId="0" fontId="2" fillId="0" borderId="0" xfId="0" applyFont="1" applyAlignment="1" applyProtection="1">
      <alignment vertical="top" wrapText="1"/>
      <protection hidden="1"/>
    </xf>
    <xf numFmtId="0" fontId="18" fillId="0" borderId="0" xfId="0" applyFont="1" applyAlignment="1" applyProtection="1">
      <alignment horizontal="left" vertical="center"/>
      <protection hidden="1"/>
    </xf>
    <xf numFmtId="170" fontId="0" fillId="0" borderId="0" xfId="0" applyNumberFormat="1" applyAlignment="1" applyProtection="1">
      <alignment horizontal="center" vertical="center"/>
      <protection locked="0"/>
    </xf>
    <xf numFmtId="170" fontId="0" fillId="0" borderId="0" xfId="0" applyNumberFormat="1" applyAlignment="1" applyProtection="1">
      <alignment horizontal="left" vertical="center"/>
      <protection locked="0"/>
    </xf>
    <xf numFmtId="0" fontId="33" fillId="0" borderId="0" xfId="0" applyFont="1" applyAlignment="1" applyProtection="1">
      <alignment horizontal="center" vertical="center"/>
      <protection hidden="1"/>
    </xf>
    <xf numFmtId="14" fontId="14" fillId="0" borderId="3" xfId="0" applyNumberFormat="1" applyFont="1" applyBorder="1" applyAlignment="1" applyProtection="1">
      <alignment horizontal="center" vertical="center"/>
      <protection hidden="1"/>
    </xf>
    <xf numFmtId="0" fontId="2" fillId="0" borderId="0" xfId="0" applyFont="1" applyProtection="1">
      <protection hidden="1"/>
    </xf>
    <xf numFmtId="0" fontId="32" fillId="7" borderId="0" xfId="0" applyFont="1" applyFill="1" applyAlignment="1" applyProtection="1">
      <alignment horizontal="center" vertical="center"/>
      <protection hidden="1"/>
    </xf>
    <xf numFmtId="4" fontId="34" fillId="0" borderId="0" xfId="0" applyNumberFormat="1" applyFont="1" applyAlignment="1" applyProtection="1">
      <alignment horizontal="center" vertical="center"/>
      <protection hidden="1"/>
    </xf>
    <xf numFmtId="4" fontId="20" fillId="0" borderId="0" xfId="0" applyNumberFormat="1" applyFont="1" applyAlignment="1" applyProtection="1">
      <alignment horizontal="right" vertical="center"/>
      <protection locked="0"/>
    </xf>
    <xf numFmtId="4" fontId="31" fillId="0" borderId="27" xfId="0" applyNumberFormat="1" applyFont="1" applyBorder="1" applyAlignment="1" applyProtection="1">
      <alignment horizontal="right" vertical="center"/>
      <protection hidden="1"/>
    </xf>
    <xf numFmtId="0" fontId="31" fillId="0" borderId="40" xfId="0" applyFont="1" applyBorder="1" applyAlignment="1" applyProtection="1">
      <alignment vertical="center"/>
      <protection hidden="1"/>
    </xf>
    <xf numFmtId="0" fontId="35" fillId="0" borderId="0" xfId="0" applyFont="1" applyAlignment="1" applyProtection="1">
      <alignment horizontal="center" vertical="center"/>
      <protection hidden="1"/>
    </xf>
    <xf numFmtId="0" fontId="27" fillId="0" borderId="0" xfId="0" applyFont="1" applyAlignment="1" applyProtection="1">
      <alignment horizontal="center" vertical="center"/>
      <protection hidden="1"/>
    </xf>
    <xf numFmtId="0" fontId="2" fillId="0" borderId="26" xfId="0" quotePrefix="1" applyFont="1" applyBorder="1" applyAlignment="1" applyProtection="1">
      <alignment horizontal="right" vertical="center"/>
      <protection locked="0"/>
    </xf>
    <xf numFmtId="168" fontId="2" fillId="0" borderId="44" xfId="0" applyNumberFormat="1" applyFont="1" applyBorder="1" applyAlignment="1" applyProtection="1">
      <alignment horizontal="right" vertical="center"/>
      <protection locked="0"/>
    </xf>
    <xf numFmtId="0" fontId="16" fillId="0" borderId="36" xfId="0" applyFont="1" applyBorder="1" applyAlignment="1" applyProtection="1">
      <alignment horizontal="center" vertical="center"/>
      <protection hidden="1"/>
    </xf>
    <xf numFmtId="0" fontId="15" fillId="0" borderId="37" xfId="0" applyFont="1" applyBorder="1" applyAlignment="1" applyProtection="1">
      <alignment horizontal="center" vertical="center"/>
      <protection hidden="1"/>
    </xf>
    <xf numFmtId="0" fontId="16" fillId="0" borderId="37" xfId="0" applyFont="1" applyBorder="1" applyAlignment="1" applyProtection="1">
      <alignment horizontal="right" vertical="center"/>
      <protection hidden="1"/>
    </xf>
    <xf numFmtId="0" fontId="15" fillId="0" borderId="37" xfId="0" applyFont="1" applyBorder="1" applyAlignment="1" applyProtection="1">
      <alignment horizontal="right" vertical="center"/>
      <protection hidden="1"/>
    </xf>
    <xf numFmtId="0" fontId="1" fillId="0" borderId="0" xfId="0" applyFont="1" applyAlignment="1" applyProtection="1">
      <alignment horizontal="left" vertical="center" wrapText="1"/>
      <protection hidden="1"/>
    </xf>
    <xf numFmtId="0" fontId="38" fillId="0" borderId="0" xfId="0" applyFont="1" applyAlignment="1" applyProtection="1">
      <alignment horizontal="left" vertical="center" wrapText="1"/>
      <protection hidden="1"/>
    </xf>
    <xf numFmtId="0" fontId="38" fillId="0" borderId="0" xfId="0" applyFont="1" applyAlignment="1" applyProtection="1">
      <alignment horizontal="right" vertical="center"/>
      <protection hidden="1"/>
    </xf>
    <xf numFmtId="0" fontId="18" fillId="0" borderId="0" xfId="0" applyFont="1" applyAlignment="1" applyProtection="1">
      <alignment vertical="center"/>
      <protection hidden="1"/>
    </xf>
    <xf numFmtId="0" fontId="39" fillId="0" borderId="45" xfId="0" applyFont="1" applyBorder="1" applyAlignment="1" applyProtection="1">
      <alignment horizontal="center" vertical="center" wrapText="1"/>
      <protection locked="0"/>
    </xf>
    <xf numFmtId="0" fontId="39" fillId="0" borderId="46" xfId="0" applyFont="1" applyBorder="1" applyAlignment="1" applyProtection="1">
      <alignment horizontal="center" vertical="center" wrapText="1"/>
      <protection locked="0"/>
    </xf>
    <xf numFmtId="0" fontId="39" fillId="0" borderId="47" xfId="0" applyFont="1" applyBorder="1" applyAlignment="1" applyProtection="1">
      <alignment horizontal="center" vertical="center" wrapText="1"/>
      <protection locked="0"/>
    </xf>
    <xf numFmtId="0" fontId="2" fillId="0" borderId="11" xfId="0" applyFont="1" applyBorder="1" applyAlignment="1" applyProtection="1">
      <alignment horizontal="right" vertical="center"/>
      <protection hidden="1"/>
    </xf>
    <xf numFmtId="168" fontId="2" fillId="0" borderId="23" xfId="0" applyNumberFormat="1" applyFont="1" applyBorder="1" applyAlignment="1" applyProtection="1">
      <alignment horizontal="right" vertical="center"/>
      <protection hidden="1"/>
    </xf>
    <xf numFmtId="0" fontId="2" fillId="0" borderId="20" xfId="0" applyFont="1" applyBorder="1" applyAlignment="1" applyProtection="1">
      <alignment horizontal="right" vertical="center"/>
      <protection hidden="1"/>
    </xf>
    <xf numFmtId="0" fontId="4" fillId="0" borderId="0" xfId="0" applyFont="1" applyAlignment="1" applyProtection="1">
      <alignment horizontal="left" vertical="top" wrapText="1"/>
      <protection hidden="1"/>
    </xf>
    <xf numFmtId="0" fontId="2" fillId="0" borderId="4" xfId="0" applyFont="1" applyBorder="1" applyAlignment="1" applyProtection="1">
      <alignment vertical="center"/>
      <protection hidden="1"/>
    </xf>
    <xf numFmtId="0" fontId="2" fillId="0" borderId="39" xfId="0" applyFont="1" applyBorder="1" applyAlignment="1" applyProtection="1">
      <alignment vertical="center"/>
      <protection hidden="1"/>
    </xf>
    <xf numFmtId="0" fontId="7" fillId="0" borderId="0" xfId="0" applyFont="1" applyAlignment="1" applyProtection="1">
      <alignment horizontal="right" vertical="center"/>
      <protection hidden="1"/>
    </xf>
    <xf numFmtId="168" fontId="16" fillId="0" borderId="19" xfId="0" applyNumberFormat="1" applyFont="1" applyBorder="1" applyAlignment="1" applyProtection="1">
      <alignment horizontal="right" vertical="center"/>
      <protection hidden="1"/>
    </xf>
    <xf numFmtId="0" fontId="2" fillId="0" borderId="27" xfId="0" applyFont="1" applyBorder="1" applyAlignment="1" applyProtection="1">
      <alignment horizontal="right" vertical="center"/>
      <protection hidden="1"/>
    </xf>
    <xf numFmtId="0" fontId="2" fillId="0" borderId="32" xfId="0" applyFont="1" applyBorder="1" applyAlignment="1" applyProtection="1">
      <alignment vertical="center"/>
      <protection hidden="1"/>
    </xf>
    <xf numFmtId="0" fontId="2" fillId="0" borderId="28" xfId="0" applyFont="1" applyBorder="1" applyAlignment="1" applyProtection="1">
      <alignment vertical="center"/>
      <protection hidden="1"/>
    </xf>
    <xf numFmtId="0" fontId="2" fillId="0" borderId="29" xfId="0" applyFont="1" applyBorder="1" applyAlignment="1" applyProtection="1">
      <alignment vertical="center"/>
      <protection hidden="1"/>
    </xf>
    <xf numFmtId="0" fontId="2" fillId="0" borderId="38" xfId="0" applyFont="1" applyBorder="1" applyAlignment="1" applyProtection="1">
      <alignment vertical="center"/>
      <protection hidden="1"/>
    </xf>
    <xf numFmtId="169" fontId="7" fillId="0" borderId="18" xfId="0" applyNumberFormat="1" applyFont="1" applyBorder="1" applyAlignment="1" applyProtection="1">
      <alignment horizontal="right" vertical="center"/>
      <protection hidden="1"/>
    </xf>
    <xf numFmtId="0" fontId="2" fillId="0" borderId="0" xfId="0" applyFont="1" applyAlignment="1" applyProtection="1">
      <alignment horizontal="center" vertical="top"/>
      <protection hidden="1"/>
    </xf>
    <xf numFmtId="0" fontId="1" fillId="0" borderId="0" xfId="0" applyFont="1" applyAlignment="1" applyProtection="1">
      <alignment vertical="center"/>
      <protection hidden="1"/>
    </xf>
    <xf numFmtId="0" fontId="1" fillId="0" borderId="0" xfId="0" applyFont="1" applyAlignment="1" applyProtection="1">
      <alignment horizontal="right" vertical="top"/>
      <protection hidden="1"/>
    </xf>
    <xf numFmtId="0" fontId="4" fillId="0" borderId="0" xfId="0" applyFont="1" applyAlignment="1">
      <alignment horizontal="center" vertical="center"/>
    </xf>
    <xf numFmtId="0" fontId="44" fillId="0" borderId="0" xfId="2" applyFont="1" applyAlignment="1">
      <alignment horizontal="center" vertical="center"/>
    </xf>
    <xf numFmtId="0" fontId="44" fillId="0" borderId="0" xfId="2" applyFont="1" applyAlignment="1">
      <alignment horizontal="left" vertical="center"/>
    </xf>
    <xf numFmtId="0" fontId="22" fillId="0" borderId="0" xfId="0" applyFont="1" applyAlignment="1">
      <alignment horizontal="center" vertical="center"/>
    </xf>
    <xf numFmtId="0" fontId="0" fillId="0" borderId="0" xfId="0" applyAlignment="1">
      <alignment vertical="center"/>
    </xf>
    <xf numFmtId="0" fontId="43" fillId="9" borderId="0" xfId="2" applyFill="1" applyAlignment="1">
      <alignment horizontal="right" vertical="center"/>
    </xf>
    <xf numFmtId="0" fontId="43" fillId="0" borderId="0" xfId="2" applyAlignment="1">
      <alignment horizontal="left" vertical="center"/>
    </xf>
    <xf numFmtId="0" fontId="43" fillId="10" borderId="0" xfId="2" applyFill="1" applyAlignment="1">
      <alignment horizontal="right" vertical="center"/>
    </xf>
    <xf numFmtId="0" fontId="43" fillId="11" borderId="0" xfId="2" applyFill="1" applyAlignment="1">
      <alignment horizontal="right" vertical="center"/>
    </xf>
    <xf numFmtId="0" fontId="43" fillId="0" borderId="0" xfId="2" applyAlignment="1">
      <alignment horizontal="right" vertical="center"/>
    </xf>
    <xf numFmtId="0" fontId="0" fillId="0" borderId="0" xfId="0" applyAlignment="1">
      <alignment horizontal="right" vertical="center"/>
    </xf>
    <xf numFmtId="0" fontId="4" fillId="0" borderId="0" xfId="0" applyFont="1" applyAlignment="1">
      <alignment horizontal="left" vertical="center"/>
    </xf>
    <xf numFmtId="0" fontId="4" fillId="0" borderId="0" xfId="0" applyFont="1" applyAlignment="1">
      <alignment vertical="center"/>
    </xf>
    <xf numFmtId="0" fontId="1" fillId="0" borderId="0" xfId="0" applyFont="1" applyAlignment="1" applyProtection="1">
      <alignment horizontal="center" vertical="center"/>
      <protection hidden="1"/>
    </xf>
    <xf numFmtId="4" fontId="1" fillId="0" borderId="0" xfId="0" applyNumberFormat="1" applyFont="1" applyAlignment="1" applyProtection="1">
      <alignment horizontal="right" vertical="center"/>
      <protection hidden="1"/>
    </xf>
    <xf numFmtId="0" fontId="1" fillId="0" borderId="0" xfId="0" applyFont="1" applyAlignment="1" applyProtection="1">
      <alignment horizontal="center" vertical="center" wrapText="1"/>
      <protection hidden="1"/>
    </xf>
    <xf numFmtId="0" fontId="5" fillId="0" borderId="0" xfId="0" quotePrefix="1" applyFont="1" applyAlignment="1" applyProtection="1">
      <alignment horizontal="center" vertical="center"/>
      <protection hidden="1"/>
    </xf>
    <xf numFmtId="166" fontId="7" fillId="0" borderId="0" xfId="0" applyNumberFormat="1" applyFont="1" applyAlignment="1" applyProtection="1">
      <alignment horizontal="right" vertical="center"/>
      <protection hidden="1"/>
    </xf>
    <xf numFmtId="0" fontId="39" fillId="0" borderId="14" xfId="0" applyFont="1" applyBorder="1" applyAlignment="1" applyProtection="1">
      <alignment horizontal="center" vertical="center" wrapText="1"/>
      <protection locked="0"/>
    </xf>
    <xf numFmtId="0" fontId="39" fillId="0" borderId="34" xfId="0" applyFont="1" applyBorder="1" applyAlignment="1" applyProtection="1">
      <alignment horizontal="center" vertical="center" wrapText="1"/>
      <protection locked="0"/>
    </xf>
    <xf numFmtId="0" fontId="39" fillId="0" borderId="48" xfId="0" applyFont="1" applyBorder="1" applyAlignment="1" applyProtection="1">
      <alignment horizontal="center" vertical="center" wrapText="1"/>
      <protection locked="0"/>
    </xf>
    <xf numFmtId="0" fontId="41" fillId="0" borderId="0" xfId="0" applyFont="1" applyAlignment="1" applyProtection="1">
      <alignment horizontal="center" vertical="center"/>
      <protection hidden="1"/>
    </xf>
    <xf numFmtId="0" fontId="1" fillId="0" borderId="0" xfId="0" applyFont="1" applyAlignment="1" applyProtection="1">
      <alignment horizontal="center" vertical="center"/>
      <protection locked="0"/>
    </xf>
    <xf numFmtId="0" fontId="5" fillId="0" borderId="0" xfId="0" applyFont="1" applyAlignment="1" applyProtection="1">
      <alignment horizontal="center" vertical="center" wrapText="1"/>
      <protection hidden="1"/>
    </xf>
    <xf numFmtId="0" fontId="1" fillId="0" borderId="0" xfId="0" applyFont="1" applyAlignment="1" applyProtection="1">
      <alignment horizontal="left" vertical="center"/>
      <protection hidden="1"/>
    </xf>
    <xf numFmtId="0" fontId="3" fillId="0" borderId="0" xfId="0" applyFont="1" applyAlignment="1" applyProtection="1">
      <alignment horizontal="center" vertical="center"/>
      <protection hidden="1"/>
    </xf>
    <xf numFmtId="0" fontId="2" fillId="0" borderId="0" xfId="0" applyFont="1" applyAlignment="1" applyProtection="1">
      <alignment horizontal="center" vertical="center" wrapText="1"/>
      <protection hidden="1"/>
    </xf>
    <xf numFmtId="164" fontId="36" fillId="0" borderId="0" xfId="0" applyNumberFormat="1" applyFont="1" applyAlignment="1" applyProtection="1">
      <alignment horizontal="center" vertical="center"/>
      <protection hidden="1"/>
    </xf>
    <xf numFmtId="0" fontId="4" fillId="0" borderId="0" xfId="0" applyFont="1" applyAlignment="1" applyProtection="1">
      <alignment horizontal="right" vertical="center" wrapText="1"/>
      <protection hidden="1"/>
    </xf>
    <xf numFmtId="0" fontId="7" fillId="0" borderId="21" xfId="0" applyFont="1" applyBorder="1" applyAlignment="1" applyProtection="1">
      <alignment horizontal="center" vertical="center" wrapText="1"/>
      <protection hidden="1"/>
    </xf>
    <xf numFmtId="0" fontId="45" fillId="0" borderId="65" xfId="0" applyFont="1" applyBorder="1" applyAlignment="1" applyProtection="1">
      <alignment horizontal="center" vertical="center"/>
      <protection hidden="1"/>
    </xf>
    <xf numFmtId="9" fontId="45" fillId="0" borderId="65" xfId="0" applyNumberFormat="1" applyFont="1" applyBorder="1" applyAlignment="1" applyProtection="1">
      <alignment horizontal="center" vertical="center"/>
      <protection hidden="1"/>
    </xf>
    <xf numFmtId="4" fontId="24" fillId="0" borderId="0" xfId="1" applyNumberFormat="1" applyFont="1" applyFill="1" applyBorder="1" applyAlignment="1" applyProtection="1">
      <alignment horizontal="center" vertical="center"/>
      <protection hidden="1"/>
    </xf>
    <xf numFmtId="4" fontId="3" fillId="0" borderId="0" xfId="1" applyNumberFormat="1" applyFont="1" applyFill="1" applyBorder="1" applyAlignment="1" applyProtection="1">
      <alignment vertical="center" wrapText="1"/>
      <protection hidden="1"/>
    </xf>
    <xf numFmtId="0" fontId="45" fillId="0" borderId="66" xfId="0" applyFont="1" applyBorder="1" applyAlignment="1" applyProtection="1">
      <alignment horizontal="center" vertical="center"/>
      <protection hidden="1"/>
    </xf>
    <xf numFmtId="9" fontId="45" fillId="0" borderId="66" xfId="0" applyNumberFormat="1" applyFont="1" applyBorder="1" applyAlignment="1" applyProtection="1">
      <alignment horizontal="center" vertical="center"/>
      <protection hidden="1"/>
    </xf>
    <xf numFmtId="168" fontId="1" fillId="0" borderId="19" xfId="0" applyNumberFormat="1" applyFont="1" applyBorder="1" applyAlignment="1" applyProtection="1">
      <alignment horizontal="right" vertical="center"/>
      <protection hidden="1"/>
    </xf>
    <xf numFmtId="168" fontId="10" fillId="0" borderId="9" xfId="1" applyNumberFormat="1" applyFont="1" applyFill="1" applyBorder="1" applyAlignment="1" applyProtection="1">
      <alignment horizontal="right" vertical="center"/>
      <protection hidden="1"/>
    </xf>
    <xf numFmtId="4" fontId="3" fillId="0" borderId="29" xfId="1" applyNumberFormat="1" applyFont="1" applyFill="1" applyBorder="1" applyAlignment="1" applyProtection="1">
      <alignment vertical="center"/>
      <protection hidden="1"/>
    </xf>
    <xf numFmtId="0" fontId="1" fillId="0" borderId="0" xfId="0" applyFont="1" applyAlignment="1" applyProtection="1">
      <alignment horizontal="right" vertical="center"/>
      <protection hidden="1"/>
    </xf>
    <xf numFmtId="0" fontId="2" fillId="0" borderId="0" xfId="0" applyFont="1" applyAlignment="1" applyProtection="1">
      <alignment vertical="center" wrapText="1"/>
      <protection hidden="1"/>
    </xf>
    <xf numFmtId="0" fontId="47" fillId="0" borderId="0" xfId="0" applyFont="1" applyAlignment="1" applyProtection="1">
      <alignment horizontal="center" vertical="center"/>
      <protection hidden="1"/>
    </xf>
    <xf numFmtId="0" fontId="3" fillId="0" borderId="0" xfId="0" applyFont="1" applyAlignment="1" applyProtection="1">
      <alignment horizontal="left" vertical="center"/>
      <protection hidden="1"/>
    </xf>
    <xf numFmtId="0" fontId="42" fillId="0" borderId="0" xfId="0" applyFont="1" applyAlignment="1" applyProtection="1">
      <alignment vertical="center" textRotation="90" wrapText="1"/>
      <protection hidden="1"/>
    </xf>
    <xf numFmtId="0" fontId="43" fillId="0" borderId="0" xfId="2" applyAlignment="1" applyProtection="1">
      <alignment vertical="center"/>
      <protection locked="0"/>
    </xf>
    <xf numFmtId="0" fontId="44" fillId="0" borderId="0" xfId="2" applyFont="1" applyAlignment="1" applyProtection="1">
      <alignment vertical="center"/>
      <protection locked="0"/>
    </xf>
    <xf numFmtId="0" fontId="51" fillId="0" borderId="0" xfId="0" applyFont="1" applyAlignment="1" applyProtection="1">
      <alignment horizontal="center" vertical="center"/>
      <protection hidden="1"/>
    </xf>
    <xf numFmtId="0" fontId="27" fillId="0" borderId="0" xfId="0" applyFont="1" applyAlignment="1" applyProtection="1">
      <alignment horizontal="right" vertical="center"/>
      <protection hidden="1"/>
    </xf>
    <xf numFmtId="0" fontId="52" fillId="0" borderId="0" xfId="0" applyFont="1" applyAlignment="1" applyProtection="1">
      <alignment horizontal="center" vertical="center"/>
      <protection hidden="1"/>
    </xf>
    <xf numFmtId="0" fontId="1" fillId="0" borderId="0" xfId="0" applyFont="1" applyAlignment="1" applyProtection="1">
      <alignment vertical="top"/>
      <protection hidden="1"/>
    </xf>
    <xf numFmtId="0" fontId="49" fillId="12" borderId="0" xfId="0" applyFont="1" applyFill="1" applyAlignment="1" applyProtection="1">
      <alignment horizontal="center" vertical="center" textRotation="90" wrapText="1"/>
      <protection hidden="1"/>
    </xf>
    <xf numFmtId="0" fontId="2" fillId="0" borderId="0" xfId="0" applyFont="1" applyAlignment="1" applyProtection="1">
      <alignment horizontal="right" vertical="top"/>
      <protection hidden="1"/>
    </xf>
    <xf numFmtId="3" fontId="7" fillId="0" borderId="0" xfId="0" applyNumberFormat="1" applyFont="1" applyAlignment="1" applyProtection="1">
      <alignment horizontal="center" vertical="center" wrapText="1"/>
      <protection hidden="1"/>
    </xf>
    <xf numFmtId="164" fontId="36" fillId="0" borderId="0" xfId="0" applyNumberFormat="1" applyFont="1" applyAlignment="1" applyProtection="1">
      <alignment horizontal="center" vertical="center"/>
      <protection hidden="1"/>
    </xf>
    <xf numFmtId="0" fontId="1" fillId="0" borderId="0" xfId="0" applyFont="1" applyAlignment="1" applyProtection="1">
      <alignment vertical="center"/>
      <protection locked="0"/>
    </xf>
    <xf numFmtId="0" fontId="1" fillId="0" borderId="0" xfId="0" applyFont="1" applyAlignment="1" applyProtection="1">
      <alignment horizontal="left" vertical="top" wrapText="1"/>
      <protection locked="0"/>
    </xf>
    <xf numFmtId="0" fontId="3" fillId="0" borderId="0" xfId="0" applyFont="1" applyAlignment="1" applyProtection="1">
      <alignment horizontal="center" vertical="center"/>
      <protection hidden="1"/>
    </xf>
    <xf numFmtId="0" fontId="4" fillId="0" borderId="0" xfId="0" applyFont="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4" fillId="0" borderId="0" xfId="0" applyFont="1" applyAlignment="1" applyProtection="1">
      <alignment horizontal="right" vertical="center" wrapText="1"/>
      <protection hidden="1"/>
    </xf>
    <xf numFmtId="14" fontId="6" fillId="0" borderId="0" xfId="0" applyNumberFormat="1" applyFont="1" applyAlignment="1" applyProtection="1">
      <alignment horizontal="left" vertical="top"/>
      <protection locked="0"/>
    </xf>
    <xf numFmtId="0" fontId="2" fillId="0" borderId="0" xfId="0" applyFont="1" applyAlignment="1" applyProtection="1">
      <alignment horizontal="right" vertical="top" wrapText="1"/>
      <protection locked="0"/>
    </xf>
    <xf numFmtId="0" fontId="6" fillId="0" borderId="0" xfId="0" applyFont="1" applyAlignment="1" applyProtection="1">
      <alignment horizontal="left" vertical="top" wrapText="1"/>
      <protection locked="0"/>
    </xf>
    <xf numFmtId="0" fontId="6" fillId="0" borderId="0" xfId="0" applyFont="1" applyAlignment="1" applyProtection="1">
      <alignment horizontal="left" vertical="top"/>
      <protection locked="0"/>
    </xf>
    <xf numFmtId="0" fontId="1" fillId="0" borderId="0" xfId="0" applyFont="1" applyAlignment="1" applyProtection="1">
      <alignment horizontal="left" vertical="center"/>
      <protection hidden="1"/>
    </xf>
    <xf numFmtId="168" fontId="16" fillId="0" borderId="54" xfId="0" applyNumberFormat="1" applyFont="1" applyBorder="1" applyAlignment="1" applyProtection="1">
      <alignment horizontal="right" vertical="center"/>
      <protection hidden="1"/>
    </xf>
    <xf numFmtId="168" fontId="16" fillId="0" borderId="55" xfId="0" applyNumberFormat="1" applyFont="1" applyBorder="1" applyAlignment="1" applyProtection="1">
      <alignment horizontal="right" vertical="center"/>
      <protection hidden="1"/>
    </xf>
    <xf numFmtId="0" fontId="18" fillId="0" borderId="20" xfId="0" applyFont="1" applyBorder="1" applyAlignment="1" applyProtection="1">
      <alignment horizontal="center" vertical="center" wrapText="1"/>
      <protection hidden="1"/>
    </xf>
    <xf numFmtId="0" fontId="18" fillId="0" borderId="42" xfId="0" applyFont="1" applyBorder="1" applyAlignment="1" applyProtection="1">
      <alignment horizontal="center" vertical="center" wrapText="1"/>
      <protection hidden="1"/>
    </xf>
    <xf numFmtId="0" fontId="18" fillId="0" borderId="21" xfId="0" applyFont="1" applyBorder="1" applyAlignment="1" applyProtection="1">
      <alignment horizontal="center" vertical="center" wrapText="1"/>
      <protection hidden="1"/>
    </xf>
    <xf numFmtId="0" fontId="18" fillId="0" borderId="29" xfId="0" applyFont="1" applyBorder="1" applyAlignment="1" applyProtection="1">
      <alignment horizontal="center" vertical="center" wrapText="1"/>
      <protection hidden="1"/>
    </xf>
    <xf numFmtId="0" fontId="18" fillId="0" borderId="22" xfId="0" applyFont="1" applyBorder="1" applyAlignment="1" applyProtection="1">
      <alignment horizontal="center" vertical="center" wrapText="1"/>
      <protection hidden="1"/>
    </xf>
    <xf numFmtId="0" fontId="18" fillId="0" borderId="43" xfId="0" applyFont="1" applyBorder="1" applyAlignment="1" applyProtection="1">
      <alignment horizontal="center" vertical="center" wrapText="1"/>
      <protection hidden="1"/>
    </xf>
    <xf numFmtId="0" fontId="16" fillId="0" borderId="59" xfId="0" applyFont="1" applyBorder="1" applyAlignment="1" applyProtection="1">
      <alignment horizontal="right" vertical="center"/>
      <protection hidden="1"/>
    </xf>
    <xf numFmtId="0" fontId="16" fillId="0" borderId="54" xfId="0" applyFont="1" applyBorder="1" applyAlignment="1" applyProtection="1">
      <alignment horizontal="right" vertical="center"/>
      <protection hidden="1"/>
    </xf>
    <xf numFmtId="0" fontId="7" fillId="0" borderId="27" xfId="0" applyFont="1" applyBorder="1" applyAlignment="1" applyProtection="1">
      <alignment horizontal="right" vertical="center"/>
      <protection hidden="1"/>
    </xf>
    <xf numFmtId="168" fontId="15" fillId="0" borderId="27" xfId="0" applyNumberFormat="1" applyFont="1" applyBorder="1" applyAlignment="1" applyProtection="1">
      <alignment horizontal="right" vertical="center"/>
      <protection hidden="1"/>
    </xf>
    <xf numFmtId="168" fontId="15" fillId="0" borderId="44" xfId="0" applyNumberFormat="1" applyFont="1" applyBorder="1" applyAlignment="1" applyProtection="1">
      <alignment horizontal="right" vertical="center"/>
      <protection hidden="1"/>
    </xf>
    <xf numFmtId="0" fontId="7" fillId="0" borderId="0" xfId="0" applyFont="1" applyAlignment="1" applyProtection="1">
      <alignment vertical="center" wrapText="1"/>
      <protection hidden="1"/>
    </xf>
    <xf numFmtId="0" fontId="3" fillId="0" borderId="20" xfId="0" applyFont="1" applyBorder="1" applyAlignment="1" applyProtection="1">
      <alignment horizontal="left" vertical="center"/>
      <protection hidden="1"/>
    </xf>
    <xf numFmtId="0" fontId="3" fillId="0" borderId="11" xfId="0" applyFont="1" applyBorder="1" applyAlignment="1" applyProtection="1">
      <alignment horizontal="left" vertical="center"/>
      <protection hidden="1"/>
    </xf>
    <xf numFmtId="0" fontId="3" fillId="0" borderId="23" xfId="0" applyFont="1" applyBorder="1" applyAlignment="1" applyProtection="1">
      <alignment horizontal="left" vertical="center"/>
      <protection hidden="1"/>
    </xf>
    <xf numFmtId="0" fontId="7" fillId="0" borderId="11" xfId="0" applyFont="1" applyBorder="1" applyAlignment="1" applyProtection="1">
      <alignment horizontal="right" vertical="center"/>
      <protection hidden="1"/>
    </xf>
    <xf numFmtId="168" fontId="15" fillId="0" borderId="11" xfId="0" applyNumberFormat="1" applyFont="1" applyBorder="1" applyAlignment="1" applyProtection="1">
      <alignment horizontal="right" vertical="center"/>
      <protection hidden="1"/>
    </xf>
    <xf numFmtId="168" fontId="15" fillId="0" borderId="23" xfId="0" applyNumberFormat="1" applyFont="1" applyBorder="1" applyAlignment="1" applyProtection="1">
      <alignment horizontal="right" vertical="center"/>
      <protection hidden="1"/>
    </xf>
    <xf numFmtId="0" fontId="7" fillId="0" borderId="0" xfId="0" applyFont="1" applyAlignment="1" applyProtection="1">
      <alignment horizontal="right" vertical="center"/>
      <protection hidden="1"/>
    </xf>
    <xf numFmtId="168" fontId="15" fillId="0" borderId="0" xfId="0" applyNumberFormat="1" applyFont="1" applyAlignment="1" applyProtection="1">
      <alignment horizontal="right" vertical="center"/>
      <protection hidden="1"/>
    </xf>
    <xf numFmtId="168" fontId="15" fillId="0" borderId="9" xfId="0" applyNumberFormat="1" applyFont="1" applyBorder="1" applyAlignment="1" applyProtection="1">
      <alignment horizontal="right" vertical="center"/>
      <protection hidden="1"/>
    </xf>
    <xf numFmtId="0" fontId="16" fillId="3" borderId="18" xfId="0" applyFont="1" applyFill="1" applyBorder="1" applyAlignment="1" applyProtection="1">
      <alignment horizontal="right" vertical="center"/>
      <protection hidden="1"/>
    </xf>
    <xf numFmtId="168" fontId="16" fillId="3" borderId="18" xfId="0" applyNumberFormat="1" applyFont="1" applyFill="1" applyBorder="1" applyAlignment="1" applyProtection="1">
      <alignment vertical="center"/>
      <protection hidden="1"/>
    </xf>
    <xf numFmtId="168" fontId="16" fillId="3" borderId="19" xfId="0" applyNumberFormat="1" applyFont="1" applyFill="1" applyBorder="1" applyAlignment="1" applyProtection="1">
      <alignment vertical="center"/>
      <protection hidden="1"/>
    </xf>
    <xf numFmtId="0" fontId="40" fillId="0" borderId="21" xfId="0" applyFont="1" applyBorder="1" applyAlignment="1" applyProtection="1">
      <alignment horizontal="right" vertical="center"/>
      <protection hidden="1"/>
    </xf>
    <xf numFmtId="0" fontId="40" fillId="0" borderId="0" xfId="0" applyFont="1" applyAlignment="1" applyProtection="1">
      <alignment horizontal="right" vertical="center"/>
      <protection hidden="1"/>
    </xf>
    <xf numFmtId="0" fontId="40" fillId="0" borderId="29" xfId="0" applyFont="1" applyBorder="1" applyAlignment="1" applyProtection="1">
      <alignment horizontal="right" vertical="center"/>
      <protection hidden="1"/>
    </xf>
    <xf numFmtId="0" fontId="41" fillId="0" borderId="28" xfId="0" applyFont="1" applyBorder="1" applyAlignment="1" applyProtection="1">
      <alignment horizontal="right" vertical="center"/>
      <protection hidden="1"/>
    </xf>
    <xf numFmtId="0" fontId="41" fillId="0" borderId="0" xfId="0" applyFont="1" applyAlignment="1" applyProtection="1">
      <alignment horizontal="right" vertical="center"/>
      <protection hidden="1"/>
    </xf>
    <xf numFmtId="168" fontId="41" fillId="0" borderId="0" xfId="0" applyNumberFormat="1" applyFont="1" applyAlignment="1" applyProtection="1">
      <alignment horizontal="right" vertical="center"/>
      <protection hidden="1"/>
    </xf>
    <xf numFmtId="168" fontId="41" fillId="0" borderId="9" xfId="0" applyNumberFormat="1" applyFont="1" applyBorder="1" applyAlignment="1" applyProtection="1">
      <alignment horizontal="right" vertical="center"/>
      <protection hidden="1"/>
    </xf>
    <xf numFmtId="0" fontId="16" fillId="8" borderId="20" xfId="0" applyFont="1" applyFill="1" applyBorder="1" applyAlignment="1" applyProtection="1">
      <alignment horizontal="center" vertical="center" wrapText="1"/>
      <protection hidden="1"/>
    </xf>
    <xf numFmtId="0" fontId="16" fillId="8" borderId="11" xfId="0" applyFont="1" applyFill="1" applyBorder="1" applyAlignment="1" applyProtection="1">
      <alignment horizontal="center" vertical="center"/>
      <protection hidden="1"/>
    </xf>
    <xf numFmtId="0" fontId="16" fillId="8" borderId="42" xfId="0" applyFont="1" applyFill="1" applyBorder="1" applyAlignment="1" applyProtection="1">
      <alignment horizontal="center" vertical="center"/>
      <protection hidden="1"/>
    </xf>
    <xf numFmtId="0" fontId="16" fillId="8" borderId="21" xfId="0" applyFont="1" applyFill="1" applyBorder="1" applyAlignment="1" applyProtection="1">
      <alignment horizontal="center" vertical="center"/>
      <protection hidden="1"/>
    </xf>
    <xf numFmtId="0" fontId="16" fillId="8" borderId="0" xfId="0" applyFont="1" applyFill="1" applyAlignment="1" applyProtection="1">
      <alignment horizontal="center" vertical="center"/>
      <protection hidden="1"/>
    </xf>
    <xf numFmtId="0" fontId="16" fillId="8" borderId="29" xfId="0" applyFont="1" applyFill="1" applyBorder="1" applyAlignment="1" applyProtection="1">
      <alignment horizontal="center" vertical="center"/>
      <protection hidden="1"/>
    </xf>
    <xf numFmtId="0" fontId="16" fillId="8" borderId="22" xfId="0" applyFont="1" applyFill="1" applyBorder="1" applyAlignment="1" applyProtection="1">
      <alignment horizontal="center" vertical="center"/>
      <protection hidden="1"/>
    </xf>
    <xf numFmtId="0" fontId="16" fillId="8" borderId="18" xfId="0" applyFont="1" applyFill="1" applyBorder="1" applyAlignment="1" applyProtection="1">
      <alignment horizontal="center" vertical="center"/>
      <protection hidden="1"/>
    </xf>
    <xf numFmtId="0" fontId="16" fillId="8" borderId="43" xfId="0" applyFont="1" applyFill="1" applyBorder="1" applyAlignment="1" applyProtection="1">
      <alignment horizontal="center" vertical="center"/>
      <protection hidden="1"/>
    </xf>
    <xf numFmtId="0" fontId="3" fillId="0" borderId="11" xfId="0" applyFont="1" applyBorder="1" applyAlignment="1" applyProtection="1">
      <alignment horizontal="right" vertical="center"/>
      <protection hidden="1"/>
    </xf>
    <xf numFmtId="0" fontId="3" fillId="0" borderId="0" xfId="0" applyFont="1" applyAlignment="1" applyProtection="1">
      <alignment horizontal="right" vertical="center"/>
      <protection hidden="1"/>
    </xf>
    <xf numFmtId="0" fontId="3" fillId="0" borderId="38" xfId="0" applyFont="1" applyBorder="1" applyAlignment="1" applyProtection="1">
      <alignment horizontal="right" vertical="center"/>
      <protection hidden="1"/>
    </xf>
    <xf numFmtId="0" fontId="3" fillId="0" borderId="27" xfId="0" applyFont="1" applyBorder="1" applyAlignment="1" applyProtection="1">
      <alignment horizontal="right" vertical="center"/>
      <protection hidden="1"/>
    </xf>
    <xf numFmtId="168" fontId="2" fillId="0" borderId="2" xfId="0" applyNumberFormat="1" applyFont="1" applyBorder="1" applyAlignment="1" applyProtection="1">
      <alignment horizontal="right" vertical="center"/>
      <protection hidden="1"/>
    </xf>
    <xf numFmtId="168" fontId="2" fillId="0" borderId="10" xfId="0" applyNumberFormat="1" applyFont="1" applyBorder="1" applyAlignment="1" applyProtection="1">
      <alignment horizontal="right" vertical="center"/>
      <protection hidden="1"/>
    </xf>
    <xf numFmtId="0" fontId="40" fillId="0" borderId="53" xfId="0" applyFont="1" applyBorder="1" applyAlignment="1" applyProtection="1">
      <alignment horizontal="right" vertical="center"/>
      <protection hidden="1"/>
    </xf>
    <xf numFmtId="0" fontId="40" fillId="0" borderId="4" xfId="0" applyFont="1" applyBorder="1" applyAlignment="1" applyProtection="1">
      <alignment horizontal="right" vertical="center"/>
      <protection hidden="1"/>
    </xf>
    <xf numFmtId="0" fontId="40" fillId="0" borderId="39" xfId="0" applyFont="1" applyBorder="1" applyAlignment="1" applyProtection="1">
      <alignment horizontal="right" vertical="center"/>
      <protection hidden="1"/>
    </xf>
    <xf numFmtId="0" fontId="41" fillId="0" borderId="32" xfId="0" applyFont="1" applyBorder="1" applyAlignment="1" applyProtection="1">
      <alignment horizontal="right" vertical="center"/>
      <protection hidden="1"/>
    </xf>
    <xf numFmtId="0" fontId="41" fillId="0" borderId="4" xfId="0" applyFont="1" applyBorder="1" applyAlignment="1" applyProtection="1">
      <alignment horizontal="right" vertical="center"/>
      <protection hidden="1"/>
    </xf>
    <xf numFmtId="168" fontId="41" fillId="0" borderId="4" xfId="0" applyNumberFormat="1" applyFont="1" applyBorder="1" applyAlignment="1" applyProtection="1">
      <alignment horizontal="right" vertical="center"/>
      <protection hidden="1"/>
    </xf>
    <xf numFmtId="168" fontId="41" fillId="0" borderId="5" xfId="0" applyNumberFormat="1" applyFont="1" applyBorder="1" applyAlignment="1" applyProtection="1">
      <alignment horizontal="right" vertical="center"/>
      <protection hidden="1"/>
    </xf>
    <xf numFmtId="0" fontId="0" fillId="0" borderId="32" xfId="0"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7" fillId="0" borderId="21" xfId="0" applyFont="1" applyBorder="1" applyAlignment="1" applyProtection="1">
      <alignment horizontal="center" vertical="center"/>
      <protection hidden="1"/>
    </xf>
    <xf numFmtId="0" fontId="7" fillId="0" borderId="22" xfId="0" applyFont="1" applyBorder="1" applyAlignment="1" applyProtection="1">
      <alignment horizontal="center" vertical="center"/>
      <protection hidden="1"/>
    </xf>
    <xf numFmtId="0" fontId="7" fillId="0" borderId="49" xfId="0" applyFont="1" applyBorder="1" applyAlignment="1" applyProtection="1">
      <alignment horizontal="center" vertical="center" wrapText="1"/>
      <protection hidden="1"/>
    </xf>
    <xf numFmtId="0" fontId="7" fillId="0" borderId="50" xfId="0" applyFont="1" applyBorder="1" applyAlignment="1" applyProtection="1">
      <alignment horizontal="center" vertical="center" wrapText="1"/>
      <protection hidden="1"/>
    </xf>
    <xf numFmtId="0" fontId="7" fillId="0" borderId="51" xfId="0" applyFont="1" applyBorder="1" applyAlignment="1" applyProtection="1">
      <alignment horizontal="center" vertical="center" wrapText="1"/>
      <protection hidden="1"/>
    </xf>
    <xf numFmtId="0" fontId="7" fillId="0" borderId="52" xfId="0" applyFont="1" applyBorder="1" applyAlignment="1" applyProtection="1">
      <alignment horizontal="center" vertical="center" wrapText="1"/>
      <protection hidden="1"/>
    </xf>
    <xf numFmtId="0" fontId="7" fillId="0" borderId="32" xfId="0" applyFont="1" applyBorder="1" applyAlignment="1" applyProtection="1">
      <alignment horizontal="center" vertical="center"/>
      <protection hidden="1"/>
    </xf>
    <xf numFmtId="0" fontId="7" fillId="0" borderId="28" xfId="0" applyFont="1" applyBorder="1" applyAlignment="1" applyProtection="1">
      <alignment horizontal="center" vertical="center"/>
      <protection hidden="1"/>
    </xf>
    <xf numFmtId="0" fontId="7" fillId="0" borderId="30" xfId="0" applyFont="1" applyBorder="1" applyAlignment="1" applyProtection="1">
      <alignment horizontal="center" vertical="center"/>
      <protection hidden="1"/>
    </xf>
    <xf numFmtId="0" fontId="0" fillId="0" borderId="28" xfId="0" applyBorder="1" applyAlignment="1" applyProtection="1">
      <alignment horizontal="center" vertical="center"/>
      <protection hidden="1"/>
    </xf>
    <xf numFmtId="168" fontId="0" fillId="0" borderId="39" xfId="0" applyNumberFormat="1" applyBorder="1" applyAlignment="1" applyProtection="1">
      <alignment horizontal="center" vertical="center"/>
      <protection hidden="1"/>
    </xf>
    <xf numFmtId="168" fontId="0" fillId="0" borderId="29" xfId="0" applyNumberFormat="1" applyBorder="1" applyAlignment="1" applyProtection="1">
      <alignment horizontal="center" vertical="center"/>
      <protection hidden="1"/>
    </xf>
    <xf numFmtId="0" fontId="7" fillId="0" borderId="52" xfId="0" applyFont="1" applyBorder="1" applyAlignment="1" applyProtection="1">
      <alignment horizontal="center" vertical="center"/>
      <protection hidden="1"/>
    </xf>
    <xf numFmtId="0" fontId="7" fillId="0" borderId="51" xfId="0" applyFont="1" applyBorder="1" applyAlignment="1" applyProtection="1">
      <alignment horizontal="center" vertical="center"/>
      <protection hidden="1"/>
    </xf>
    <xf numFmtId="0" fontId="7" fillId="0" borderId="60" xfId="0" applyFont="1" applyBorder="1" applyAlignment="1" applyProtection="1">
      <alignment horizontal="center" vertical="center"/>
      <protection hidden="1"/>
    </xf>
    <xf numFmtId="0" fontId="7" fillId="0" borderId="61" xfId="0" applyFont="1" applyBorder="1" applyAlignment="1" applyProtection="1">
      <alignment horizontal="center" vertical="center"/>
      <protection hidden="1"/>
    </xf>
    <xf numFmtId="0" fontId="0" fillId="0" borderId="30" xfId="0" applyBorder="1" applyAlignment="1" applyProtection="1">
      <alignment horizontal="center" vertical="center"/>
      <protection hidden="1"/>
    </xf>
    <xf numFmtId="168" fontId="0" fillId="0" borderId="31" xfId="0" applyNumberFormat="1" applyBorder="1" applyAlignment="1" applyProtection="1">
      <alignment horizontal="center" vertical="center"/>
      <protection hidden="1"/>
    </xf>
    <xf numFmtId="0" fontId="0" fillId="0" borderId="36" xfId="0" applyBorder="1" applyAlignment="1" applyProtection="1">
      <alignment horizontal="center" vertical="center"/>
      <protection hidden="1"/>
    </xf>
    <xf numFmtId="0" fontId="0" fillId="0" borderId="33" xfId="0" applyBorder="1" applyAlignment="1" applyProtection="1">
      <alignment horizontal="center" vertical="center"/>
      <protection hidden="1"/>
    </xf>
    <xf numFmtId="0" fontId="14" fillId="3" borderId="36" xfId="0" applyFont="1" applyFill="1" applyBorder="1" applyAlignment="1" applyProtection="1">
      <alignment horizontal="left" vertical="center"/>
      <protection hidden="1"/>
    </xf>
    <xf numFmtId="0" fontId="14" fillId="3" borderId="37" xfId="0" applyFont="1" applyFill="1" applyBorder="1" applyAlignment="1" applyProtection="1">
      <alignment horizontal="left" vertical="center"/>
      <protection hidden="1"/>
    </xf>
    <xf numFmtId="0" fontId="14" fillId="3" borderId="33" xfId="0" applyFont="1" applyFill="1" applyBorder="1" applyAlignment="1" applyProtection="1">
      <alignment horizontal="left" vertical="center"/>
      <protection hidden="1"/>
    </xf>
    <xf numFmtId="168" fontId="0" fillId="0" borderId="23" xfId="0" applyNumberFormat="1" applyBorder="1" applyAlignment="1" applyProtection="1">
      <alignment horizontal="center" vertical="center"/>
      <protection hidden="1"/>
    </xf>
    <xf numFmtId="168" fontId="0" fillId="0" borderId="9" xfId="0" applyNumberFormat="1" applyBorder="1" applyAlignment="1" applyProtection="1">
      <alignment horizontal="center" vertical="center"/>
      <protection hidden="1"/>
    </xf>
    <xf numFmtId="0" fontId="0" fillId="0" borderId="21" xfId="0" applyBorder="1" applyAlignment="1" applyProtection="1">
      <alignment horizontal="center" vertical="center"/>
      <protection hidden="1"/>
    </xf>
    <xf numFmtId="0" fontId="0" fillId="0" borderId="22" xfId="0" applyBorder="1" applyAlignment="1" applyProtection="1">
      <alignment horizontal="center" vertical="center"/>
      <protection hidden="1"/>
    </xf>
    <xf numFmtId="0" fontId="0" fillId="0" borderId="20" xfId="0" applyBorder="1" applyAlignment="1" applyProtection="1">
      <alignment horizontal="center" vertical="center"/>
      <protection hidden="1"/>
    </xf>
    <xf numFmtId="168" fontId="0" fillId="0" borderId="19" xfId="0" applyNumberFormat="1" applyBorder="1" applyAlignment="1" applyProtection="1">
      <alignment horizontal="center" vertical="center"/>
      <protection hidden="1"/>
    </xf>
    <xf numFmtId="0" fontId="17" fillId="0" borderId="0" xfId="0" applyFont="1" applyAlignment="1" applyProtection="1">
      <alignment horizontal="right" vertical="center"/>
      <protection hidden="1"/>
    </xf>
    <xf numFmtId="0" fontId="4" fillId="0" borderId="0" xfId="0" applyFont="1" applyAlignment="1" applyProtection="1">
      <alignment horizontal="right" vertical="top" wrapText="1"/>
      <protection hidden="1"/>
    </xf>
    <xf numFmtId="0" fontId="4" fillId="0" borderId="0" xfId="0" applyFont="1" applyAlignment="1" applyProtection="1">
      <alignment horizontal="left" vertical="top" wrapText="1"/>
      <protection hidden="1"/>
    </xf>
    <xf numFmtId="0" fontId="4" fillId="0" borderId="0" xfId="0" applyFont="1" applyAlignment="1" applyProtection="1">
      <alignment horizontal="right" vertical="top"/>
      <protection hidden="1"/>
    </xf>
    <xf numFmtId="0" fontId="3" fillId="8" borderId="36" xfId="0" applyFont="1" applyFill="1" applyBorder="1" applyAlignment="1" applyProtection="1">
      <alignment horizontal="left" vertical="center"/>
      <protection hidden="1"/>
    </xf>
    <xf numFmtId="0" fontId="3" fillId="8" borderId="37" xfId="0" applyFont="1" applyFill="1" applyBorder="1" applyAlignment="1" applyProtection="1">
      <alignment horizontal="left" vertical="center"/>
      <protection hidden="1"/>
    </xf>
    <xf numFmtId="0" fontId="3" fillId="8" borderId="33" xfId="0" applyFont="1" applyFill="1" applyBorder="1" applyAlignment="1" applyProtection="1">
      <alignment horizontal="left" vertical="center"/>
      <protection hidden="1"/>
    </xf>
    <xf numFmtId="0" fontId="7" fillId="0" borderId="20" xfId="0" applyFont="1" applyBorder="1" applyAlignment="1" applyProtection="1">
      <alignment horizontal="right" vertical="center"/>
      <protection hidden="1"/>
    </xf>
    <xf numFmtId="0" fontId="7" fillId="0" borderId="42" xfId="0" applyFont="1" applyBorder="1" applyAlignment="1" applyProtection="1">
      <alignment horizontal="right" vertical="center"/>
      <protection hidden="1"/>
    </xf>
    <xf numFmtId="0" fontId="7" fillId="0" borderId="21" xfId="0" applyFont="1" applyBorder="1" applyAlignment="1" applyProtection="1">
      <alignment horizontal="right" vertical="center"/>
      <protection hidden="1"/>
    </xf>
    <xf numFmtId="0" fontId="7" fillId="0" borderId="29" xfId="0" applyFont="1" applyBorder="1" applyAlignment="1" applyProtection="1">
      <alignment horizontal="right" vertical="center"/>
      <protection hidden="1"/>
    </xf>
    <xf numFmtId="0" fontId="7" fillId="0" borderId="1" xfId="0" applyFont="1" applyBorder="1" applyAlignment="1" applyProtection="1">
      <alignment horizontal="right" vertical="center"/>
      <protection hidden="1"/>
    </xf>
    <xf numFmtId="0" fontId="7" fillId="0" borderId="2" xfId="0" applyFont="1" applyBorder="1" applyAlignment="1" applyProtection="1">
      <alignment horizontal="right" vertical="center"/>
      <protection hidden="1"/>
    </xf>
    <xf numFmtId="0" fontId="7" fillId="0" borderId="31" xfId="0" applyFont="1" applyBorder="1" applyAlignment="1" applyProtection="1">
      <alignment horizontal="right" vertical="center"/>
      <protection hidden="1"/>
    </xf>
    <xf numFmtId="0" fontId="2" fillId="0" borderId="0" xfId="0" applyFont="1" applyAlignment="1" applyProtection="1">
      <alignment horizontal="right" vertical="center"/>
      <protection hidden="1"/>
    </xf>
    <xf numFmtId="168" fontId="2" fillId="0" borderId="0" xfId="0" applyNumberFormat="1" applyFont="1" applyAlignment="1" applyProtection="1">
      <alignment horizontal="right" vertical="center"/>
      <protection hidden="1"/>
    </xf>
    <xf numFmtId="168" fontId="2" fillId="0" borderId="9" xfId="0" applyNumberFormat="1" applyFont="1" applyBorder="1" applyAlignment="1" applyProtection="1">
      <alignment horizontal="right" vertical="center"/>
      <protection hidden="1"/>
    </xf>
    <xf numFmtId="0" fontId="2" fillId="0" borderId="2" xfId="0" applyFont="1" applyBorder="1" applyAlignment="1" applyProtection="1">
      <alignment horizontal="right" vertical="center"/>
      <protection hidden="1"/>
    </xf>
    <xf numFmtId="0" fontId="0" fillId="0" borderId="22" xfId="0" applyBorder="1" applyAlignment="1" applyProtection="1">
      <alignment horizontal="left" vertical="center"/>
      <protection hidden="1"/>
    </xf>
    <xf numFmtId="0" fontId="0" fillId="0" borderId="18" xfId="0" applyBorder="1" applyAlignment="1" applyProtection="1">
      <alignment horizontal="left" vertical="center"/>
      <protection hidden="1"/>
    </xf>
    <xf numFmtId="0" fontId="1" fillId="0" borderId="28" xfId="0" applyFont="1" applyBorder="1" applyAlignment="1" applyProtection="1">
      <alignment horizontal="right" vertical="center"/>
      <protection hidden="1"/>
    </xf>
    <xf numFmtId="0" fontId="1" fillId="0" borderId="0" xfId="0" applyFont="1" applyAlignment="1" applyProtection="1">
      <alignment horizontal="right" vertical="center"/>
      <protection hidden="1"/>
    </xf>
    <xf numFmtId="0" fontId="7" fillId="0" borderId="34" xfId="0" applyFont="1" applyBorder="1" applyAlignment="1" applyProtection="1">
      <alignment horizontal="center" vertical="center"/>
      <protection hidden="1"/>
    </xf>
    <xf numFmtId="9" fontId="7" fillId="0" borderId="34" xfId="0" applyNumberFormat="1" applyFont="1" applyBorder="1" applyAlignment="1" applyProtection="1">
      <alignment horizontal="center" vertical="center"/>
      <protection hidden="1"/>
    </xf>
    <xf numFmtId="168" fontId="1" fillId="0" borderId="11" xfId="0" applyNumberFormat="1" applyFont="1" applyBorder="1" applyAlignment="1" applyProtection="1">
      <alignment horizontal="right" vertical="center"/>
      <protection hidden="1"/>
    </xf>
    <xf numFmtId="168" fontId="1" fillId="0" borderId="23" xfId="0" applyNumberFormat="1" applyFont="1" applyBorder="1" applyAlignment="1" applyProtection="1">
      <alignment horizontal="right" vertical="center"/>
      <protection hidden="1"/>
    </xf>
    <xf numFmtId="0" fontId="1" fillId="0" borderId="11" xfId="0" applyFont="1" applyBorder="1" applyAlignment="1" applyProtection="1">
      <alignment horizontal="right" vertical="center"/>
      <protection hidden="1"/>
    </xf>
    <xf numFmtId="168" fontId="1" fillId="0" borderId="0" xfId="0" applyNumberFormat="1" applyFont="1" applyAlignment="1" applyProtection="1">
      <alignment horizontal="right" vertical="center"/>
      <protection hidden="1"/>
    </xf>
    <xf numFmtId="168" fontId="1" fillId="0" borderId="9" xfId="0" applyNumberFormat="1" applyFont="1" applyBorder="1" applyAlignment="1" applyProtection="1">
      <alignment horizontal="right" vertical="center"/>
      <protection hidden="1"/>
    </xf>
    <xf numFmtId="0" fontId="1" fillId="0" borderId="2" xfId="0" applyFont="1" applyBorder="1" applyAlignment="1" applyProtection="1">
      <alignment horizontal="right" vertical="center"/>
      <protection hidden="1"/>
    </xf>
    <xf numFmtId="168" fontId="1" fillId="0" borderId="2" xfId="0" applyNumberFormat="1" applyFont="1" applyBorder="1" applyAlignment="1" applyProtection="1">
      <alignment horizontal="right" vertical="center"/>
      <protection hidden="1"/>
    </xf>
    <xf numFmtId="168" fontId="1" fillId="0" borderId="10" xfId="0" applyNumberFormat="1" applyFont="1" applyBorder="1" applyAlignment="1" applyProtection="1">
      <alignment horizontal="right" vertical="center"/>
      <protection hidden="1"/>
    </xf>
    <xf numFmtId="4" fontId="3" fillId="0" borderId="21" xfId="1" applyNumberFormat="1" applyFont="1" applyFill="1" applyBorder="1" applyAlignment="1" applyProtection="1">
      <alignment horizontal="left" vertical="center" wrapText="1"/>
      <protection hidden="1"/>
    </xf>
    <xf numFmtId="4" fontId="3" fillId="0" borderId="0" xfId="1" applyNumberFormat="1" applyFont="1" applyFill="1" applyBorder="1" applyAlignment="1" applyProtection="1">
      <alignment horizontal="left" vertical="center" wrapText="1"/>
      <protection hidden="1"/>
    </xf>
    <xf numFmtId="0" fontId="7" fillId="0" borderId="2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23" xfId="0" applyFont="1" applyBorder="1" applyAlignment="1" applyProtection="1">
      <alignment horizontal="left" vertical="center"/>
      <protection hidden="1"/>
    </xf>
    <xf numFmtId="0" fontId="7" fillId="0" borderId="21" xfId="0" applyFont="1" applyBorder="1" applyAlignment="1" applyProtection="1">
      <alignment horizontal="center" vertical="center" wrapText="1"/>
      <protection hidden="1"/>
    </xf>
    <xf numFmtId="0" fontId="7" fillId="0" borderId="22" xfId="0" applyFont="1" applyBorder="1" applyAlignment="1" applyProtection="1">
      <alignment horizontal="center" vertical="center" wrapText="1"/>
      <protection hidden="1"/>
    </xf>
    <xf numFmtId="4" fontId="3" fillId="0" borderId="21" xfId="1" applyNumberFormat="1" applyFont="1" applyFill="1" applyBorder="1" applyAlignment="1" applyProtection="1">
      <alignment horizontal="left" vertical="center"/>
      <protection hidden="1"/>
    </xf>
    <xf numFmtId="4" fontId="3" fillId="0" borderId="0" xfId="1" applyNumberFormat="1" applyFont="1" applyFill="1" applyBorder="1" applyAlignment="1" applyProtection="1">
      <alignment horizontal="left" vertical="center"/>
      <protection hidden="1"/>
    </xf>
    <xf numFmtId="0" fontId="40" fillId="0" borderId="21" xfId="0" applyFont="1" applyBorder="1" applyAlignment="1" applyProtection="1">
      <alignment horizontal="right" vertical="center"/>
      <protection locked="0"/>
    </xf>
    <xf numFmtId="0" fontId="40" fillId="0" borderId="0" xfId="0" applyFont="1" applyAlignment="1" applyProtection="1">
      <alignment horizontal="right" vertical="center"/>
      <protection locked="0"/>
    </xf>
    <xf numFmtId="168" fontId="41" fillId="0" borderId="0" xfId="0" applyNumberFormat="1" applyFont="1" applyAlignment="1" applyProtection="1">
      <alignment horizontal="right" vertical="center"/>
      <protection locked="0"/>
    </xf>
    <xf numFmtId="168" fontId="41" fillId="0" borderId="9" xfId="0" applyNumberFormat="1" applyFont="1" applyBorder="1" applyAlignment="1" applyProtection="1">
      <alignment horizontal="right" vertical="center"/>
      <protection locked="0"/>
    </xf>
    <xf numFmtId="0" fontId="3" fillId="0" borderId="28" xfId="0" applyFont="1" applyBorder="1" applyAlignment="1" applyProtection="1">
      <alignment horizontal="right" vertical="center"/>
      <protection hidden="1"/>
    </xf>
    <xf numFmtId="0" fontId="16" fillId="5" borderId="20" xfId="0" applyFont="1" applyFill="1" applyBorder="1" applyAlignment="1" applyProtection="1">
      <alignment horizontal="center" vertical="center" wrapText="1"/>
      <protection hidden="1"/>
    </xf>
    <xf numFmtId="0" fontId="16" fillId="5" borderId="11" xfId="0" applyFont="1" applyFill="1" applyBorder="1" applyAlignment="1" applyProtection="1">
      <alignment horizontal="center" vertical="center"/>
      <protection hidden="1"/>
    </xf>
    <xf numFmtId="0" fontId="16" fillId="5" borderId="42" xfId="0" applyFont="1" applyFill="1" applyBorder="1" applyAlignment="1" applyProtection="1">
      <alignment horizontal="center" vertical="center"/>
      <protection hidden="1"/>
    </xf>
    <xf numFmtId="0" fontId="16" fillId="5" borderId="21" xfId="0" applyFont="1" applyFill="1" applyBorder="1" applyAlignment="1" applyProtection="1">
      <alignment horizontal="center" vertical="center"/>
      <protection hidden="1"/>
    </xf>
    <xf numFmtId="0" fontId="16" fillId="5" borderId="0" xfId="0" applyFont="1" applyFill="1" applyAlignment="1" applyProtection="1">
      <alignment horizontal="center" vertical="center"/>
      <protection hidden="1"/>
    </xf>
    <xf numFmtId="0" fontId="16" fillId="5" borderId="29" xfId="0" applyFont="1" applyFill="1" applyBorder="1" applyAlignment="1" applyProtection="1">
      <alignment horizontal="center" vertical="center"/>
      <protection hidden="1"/>
    </xf>
    <xf numFmtId="0" fontId="16" fillId="5" borderId="22" xfId="0" applyFont="1" applyFill="1" applyBorder="1" applyAlignment="1" applyProtection="1">
      <alignment horizontal="center" vertical="center"/>
      <protection hidden="1"/>
    </xf>
    <xf numFmtId="0" fontId="16" fillId="5" borderId="18" xfId="0" applyFont="1" applyFill="1" applyBorder="1" applyAlignment="1" applyProtection="1">
      <alignment horizontal="center" vertical="center"/>
      <protection hidden="1"/>
    </xf>
    <xf numFmtId="0" fontId="16" fillId="5" borderId="43" xfId="0" applyFont="1" applyFill="1" applyBorder="1" applyAlignment="1" applyProtection="1">
      <alignment horizontal="center" vertical="center"/>
      <protection hidden="1"/>
    </xf>
    <xf numFmtId="168" fontId="16" fillId="5" borderId="18" xfId="0" applyNumberFormat="1" applyFont="1" applyFill="1" applyBorder="1" applyAlignment="1" applyProtection="1">
      <alignment vertical="center"/>
      <protection hidden="1"/>
    </xf>
    <xf numFmtId="168" fontId="16" fillId="5" borderId="19" xfId="0" applyNumberFormat="1" applyFont="1" applyFill="1" applyBorder="1" applyAlignment="1" applyProtection="1">
      <alignment vertical="center"/>
      <protection hidden="1"/>
    </xf>
    <xf numFmtId="0" fontId="3" fillId="0" borderId="18" xfId="0" applyFont="1" applyBorder="1" applyAlignment="1" applyProtection="1">
      <alignment horizontal="right" vertical="center"/>
      <protection hidden="1"/>
    </xf>
    <xf numFmtId="168" fontId="15" fillId="0" borderId="18" xfId="0" applyNumberFormat="1" applyFont="1" applyBorder="1" applyAlignment="1" applyProtection="1">
      <alignment horizontal="right" vertical="center"/>
      <protection hidden="1"/>
    </xf>
    <xf numFmtId="168" fontId="15" fillId="0" borderId="19" xfId="0" applyNumberFormat="1" applyFont="1" applyBorder="1" applyAlignment="1" applyProtection="1">
      <alignment horizontal="right" vertical="center"/>
      <protection hidden="1"/>
    </xf>
    <xf numFmtId="0" fontId="3" fillId="5" borderId="18" xfId="0" applyFont="1" applyFill="1" applyBorder="1" applyAlignment="1" applyProtection="1">
      <alignment horizontal="right" vertical="center"/>
      <protection hidden="1"/>
    </xf>
    <xf numFmtId="0" fontId="3" fillId="5" borderId="36" xfId="0" applyFont="1" applyFill="1" applyBorder="1" applyAlignment="1" applyProtection="1">
      <alignment horizontal="left" vertical="center"/>
      <protection hidden="1"/>
    </xf>
    <xf numFmtId="0" fontId="3" fillId="5" borderId="37" xfId="0" applyFont="1" applyFill="1" applyBorder="1" applyAlignment="1" applyProtection="1">
      <alignment horizontal="left" vertical="center"/>
      <protection hidden="1"/>
    </xf>
    <xf numFmtId="0" fontId="3" fillId="5" borderId="33" xfId="0" applyFont="1" applyFill="1" applyBorder="1" applyAlignment="1" applyProtection="1">
      <alignment horizontal="left" vertical="center"/>
      <protection hidden="1"/>
    </xf>
    <xf numFmtId="0" fontId="7" fillId="0" borderId="60" xfId="0" applyFont="1" applyBorder="1" applyAlignment="1" applyProtection="1">
      <alignment horizontal="center" vertical="center" wrapText="1"/>
      <protection hidden="1"/>
    </xf>
    <xf numFmtId="0" fontId="7" fillId="0" borderId="61" xfId="0" applyFont="1" applyBorder="1" applyAlignment="1" applyProtection="1">
      <alignment horizontal="center" vertical="center" wrapText="1"/>
      <protection hidden="1"/>
    </xf>
    <xf numFmtId="0" fontId="40" fillId="0" borderId="53" xfId="0" applyFont="1" applyBorder="1" applyAlignment="1" applyProtection="1">
      <alignment horizontal="right" vertical="center"/>
      <protection locked="0"/>
    </xf>
    <xf numFmtId="0" fontId="40" fillId="0" borderId="4" xfId="0" applyFont="1" applyBorder="1" applyAlignment="1" applyProtection="1">
      <alignment horizontal="right" vertical="center"/>
      <protection locked="0"/>
    </xf>
    <xf numFmtId="168" fontId="16" fillId="0" borderId="18" xfId="0" applyNumberFormat="1" applyFont="1" applyBorder="1" applyAlignment="1" applyProtection="1">
      <alignment horizontal="right" vertical="center"/>
      <protection hidden="1"/>
    </xf>
    <xf numFmtId="168" fontId="16" fillId="0" borderId="19" xfId="0" applyNumberFormat="1" applyFont="1" applyBorder="1" applyAlignment="1" applyProtection="1">
      <alignment horizontal="right" vertical="center"/>
      <protection hidden="1"/>
    </xf>
    <xf numFmtId="0" fontId="16" fillId="0" borderId="41" xfId="0" applyFont="1" applyBorder="1" applyAlignment="1" applyProtection="1">
      <alignment horizontal="right" vertical="center"/>
      <protection hidden="1"/>
    </xf>
    <xf numFmtId="0" fontId="16" fillId="0" borderId="18" xfId="0" applyFont="1" applyBorder="1" applyAlignment="1" applyProtection="1">
      <alignment horizontal="right" vertical="center"/>
      <protection hidden="1"/>
    </xf>
    <xf numFmtId="0" fontId="7" fillId="0" borderId="38" xfId="0" applyFont="1" applyBorder="1" applyAlignment="1" applyProtection="1">
      <alignment horizontal="right" vertical="center"/>
      <protection hidden="1"/>
    </xf>
    <xf numFmtId="0" fontId="0" fillId="0" borderId="0" xfId="0" applyAlignment="1" applyProtection="1">
      <alignment horizontal="left" vertical="top" wrapText="1"/>
      <protection hidden="1"/>
    </xf>
    <xf numFmtId="0" fontId="2" fillId="0" borderId="0" xfId="0" applyFont="1" applyAlignment="1" applyProtection="1">
      <alignment horizontal="right" vertical="top" wrapText="1"/>
      <protection hidden="1"/>
    </xf>
    <xf numFmtId="0" fontId="20" fillId="0" borderId="56" xfId="0" applyFont="1" applyBorder="1" applyAlignment="1" applyProtection="1">
      <alignment horizontal="center" vertical="center" textRotation="90"/>
      <protection hidden="1"/>
    </xf>
    <xf numFmtId="0" fontId="20" fillId="0" borderId="57" xfId="0" applyFont="1" applyBorder="1" applyAlignment="1" applyProtection="1">
      <alignment horizontal="center" vertical="center" textRotation="90"/>
      <protection hidden="1"/>
    </xf>
    <xf numFmtId="0" fontId="20" fillId="0" borderId="58" xfId="0" applyFont="1" applyBorder="1" applyAlignment="1" applyProtection="1">
      <alignment horizontal="center" vertical="center" textRotation="90"/>
      <protection hidden="1"/>
    </xf>
    <xf numFmtId="0" fontId="0" fillId="4" borderId="46" xfId="0" applyFill="1" applyBorder="1" applyAlignment="1" applyProtection="1">
      <alignment horizontal="center" vertical="center"/>
      <protection hidden="1"/>
    </xf>
    <xf numFmtId="0" fontId="0" fillId="3" borderId="46" xfId="0" applyFill="1" applyBorder="1" applyAlignment="1" applyProtection="1">
      <alignment horizontal="center" vertical="center"/>
      <protection hidden="1"/>
    </xf>
    <xf numFmtId="0" fontId="0" fillId="0" borderId="34" xfId="0" applyBorder="1" applyAlignment="1" applyProtection="1">
      <alignment horizontal="center" vertical="center"/>
      <protection hidden="1"/>
    </xf>
    <xf numFmtId="0" fontId="20" fillId="0" borderId="56" xfId="0" applyFont="1" applyBorder="1" applyAlignment="1" applyProtection="1">
      <alignment horizontal="center" vertical="center" wrapText="1"/>
      <protection hidden="1"/>
    </xf>
    <xf numFmtId="0" fontId="20" fillId="0" borderId="57" xfId="0" applyFont="1" applyBorder="1" applyAlignment="1" applyProtection="1">
      <alignment horizontal="center" vertical="center"/>
      <protection hidden="1"/>
    </xf>
    <xf numFmtId="0" fontId="20" fillId="0" borderId="58" xfId="0" applyFont="1" applyBorder="1" applyAlignment="1" applyProtection="1">
      <alignment horizontal="center" vertical="center"/>
      <protection hidden="1"/>
    </xf>
    <xf numFmtId="0" fontId="0" fillId="5" borderId="46" xfId="0" applyFill="1" applyBorder="1" applyAlignment="1" applyProtection="1">
      <alignment horizontal="center" vertical="center"/>
      <protection hidden="1"/>
    </xf>
    <xf numFmtId="0" fontId="0" fillId="0" borderId="0" xfId="0" applyAlignment="1" applyProtection="1">
      <alignment horizontal="right" vertical="top"/>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5" fillId="0" borderId="0" xfId="0" applyFont="1" applyAlignment="1" applyProtection="1">
      <alignment horizontal="center" vertical="center"/>
      <protection hidden="1"/>
    </xf>
    <xf numFmtId="0" fontId="0" fillId="2" borderId="34" xfId="0" applyFill="1" applyBorder="1" applyAlignment="1" applyProtection="1">
      <alignment horizontal="center" vertical="center"/>
      <protection hidden="1"/>
    </xf>
    <xf numFmtId="170" fontId="0" fillId="0" borderId="0" xfId="0" applyNumberFormat="1" applyAlignment="1" applyProtection="1">
      <alignment horizontal="center" vertical="center"/>
      <protection locked="0"/>
    </xf>
    <xf numFmtId="0" fontId="0" fillId="3" borderId="34" xfId="0" applyFill="1" applyBorder="1" applyAlignment="1" applyProtection="1">
      <alignment horizontal="center" vertical="center"/>
      <protection hidden="1"/>
    </xf>
    <xf numFmtId="0" fontId="0" fillId="2" borderId="46" xfId="0" applyFill="1" applyBorder="1" applyAlignment="1" applyProtection="1">
      <alignment horizontal="center" vertical="center"/>
      <protection hidden="1"/>
    </xf>
    <xf numFmtId="0" fontId="2" fillId="0" borderId="34" xfId="0" applyFont="1" applyBorder="1" applyAlignment="1" applyProtection="1">
      <alignment horizontal="center" vertical="center"/>
      <protection hidden="1"/>
    </xf>
    <xf numFmtId="0" fontId="2" fillId="0" borderId="0" xfId="0" applyFont="1" applyAlignment="1" applyProtection="1">
      <alignment horizontal="right" vertical="center" wrapText="1"/>
      <protection hidden="1"/>
    </xf>
    <xf numFmtId="0" fontId="0" fillId="4" borderId="34" xfId="0" applyFill="1" applyBorder="1" applyAlignment="1" applyProtection="1">
      <alignment horizontal="center" vertical="center"/>
      <protection hidden="1"/>
    </xf>
    <xf numFmtId="0" fontId="0" fillId="5" borderId="34" xfId="0" applyFill="1" applyBorder="1" applyAlignment="1" applyProtection="1">
      <alignment horizontal="center" vertical="center"/>
      <protection hidden="1"/>
    </xf>
    <xf numFmtId="0" fontId="0" fillId="6" borderId="46" xfId="0" applyFill="1" applyBorder="1" applyAlignment="1" applyProtection="1">
      <alignment horizontal="center" vertical="center"/>
      <protection hidden="1"/>
    </xf>
    <xf numFmtId="0" fontId="0" fillId="6" borderId="34" xfId="0" applyFill="1" applyBorder="1" applyAlignment="1" applyProtection="1">
      <alignment horizontal="center" vertical="center"/>
      <protection hidden="1"/>
    </xf>
    <xf numFmtId="168" fontId="0" fillId="0" borderId="0" xfId="0" applyNumberFormat="1" applyAlignment="1" applyProtection="1">
      <alignment horizontal="center" vertical="top"/>
      <protection hidden="1"/>
    </xf>
    <xf numFmtId="0" fontId="0" fillId="0" borderId="0" xfId="0" applyAlignment="1" applyProtection="1">
      <alignment horizontal="left" vertical="top"/>
      <protection hidden="1"/>
    </xf>
    <xf numFmtId="0" fontId="50" fillId="12" borderId="21" xfId="0" applyFont="1" applyFill="1" applyBorder="1" applyAlignment="1" applyProtection="1">
      <alignment horizontal="center" vertical="center" textRotation="90"/>
      <protection hidden="1"/>
    </xf>
    <xf numFmtId="0" fontId="0" fillId="0" borderId="0" xfId="0" applyAlignment="1" applyProtection="1">
      <alignment horizontal="right" vertical="top" wrapText="1"/>
      <protection hidden="1"/>
    </xf>
    <xf numFmtId="0" fontId="0" fillId="0" borderId="0" xfId="0" applyAlignment="1" applyProtection="1">
      <alignment horizontal="right" vertical="center"/>
      <protection hidden="1"/>
    </xf>
    <xf numFmtId="0" fontId="4" fillId="0" borderId="0" xfId="0" applyFont="1" applyAlignment="1" applyProtection="1">
      <alignment horizontal="left" vertical="center" wrapText="1"/>
      <protection hidden="1"/>
    </xf>
    <xf numFmtId="0" fontId="2" fillId="0" borderId="0" xfId="0" applyFont="1" applyAlignment="1" applyProtection="1">
      <alignment horizontal="left" vertical="top" wrapText="1"/>
      <protection hidden="1"/>
    </xf>
    <xf numFmtId="168" fontId="37" fillId="0" borderId="0" xfId="0" applyNumberFormat="1" applyFont="1" applyAlignment="1" applyProtection="1">
      <alignment horizontal="right" vertical="center"/>
      <protection locked="0"/>
    </xf>
    <xf numFmtId="0" fontId="46" fillId="0" borderId="0" xfId="0" applyFont="1" applyAlignment="1" applyProtection="1">
      <alignment horizontal="left" vertical="center" wrapText="1"/>
      <protection hidden="1"/>
    </xf>
    <xf numFmtId="0" fontId="46" fillId="0" borderId="18" xfId="0" applyFont="1" applyBorder="1" applyAlignment="1" applyProtection="1">
      <alignment horizontal="left" vertical="center" wrapText="1"/>
      <protection hidden="1"/>
    </xf>
    <xf numFmtId="168" fontId="2" fillId="0" borderId="0" xfId="0" applyNumberFormat="1" applyFont="1" applyAlignment="1" applyProtection="1">
      <alignment horizontal="center" vertical="top"/>
      <protection hidden="1"/>
    </xf>
    <xf numFmtId="0" fontId="1" fillId="0" borderId="0" xfId="0" applyFont="1" applyAlignment="1" applyProtection="1">
      <alignment horizontal="left" vertical="center" wrapText="1"/>
      <protection hidden="1"/>
    </xf>
    <xf numFmtId="0" fontId="38" fillId="0" borderId="0" xfId="0" applyFont="1" applyAlignment="1" applyProtection="1">
      <alignment horizontal="left" vertical="center" wrapText="1"/>
      <protection hidden="1"/>
    </xf>
    <xf numFmtId="0" fontId="16" fillId="0" borderId="0" xfId="0" applyFont="1" applyAlignment="1" applyProtection="1">
      <alignment horizontal="center" vertical="center" wrapText="1"/>
      <protection hidden="1"/>
    </xf>
    <xf numFmtId="0" fontId="16" fillId="4" borderId="20" xfId="0" applyFont="1" applyFill="1" applyBorder="1" applyAlignment="1" applyProtection="1">
      <alignment horizontal="center" vertical="center" wrapText="1"/>
      <protection hidden="1"/>
    </xf>
    <xf numFmtId="0" fontId="16" fillId="4" borderId="11" xfId="0" applyFont="1" applyFill="1" applyBorder="1" applyAlignment="1" applyProtection="1">
      <alignment horizontal="center" vertical="center"/>
      <protection hidden="1"/>
    </xf>
    <xf numFmtId="0" fontId="16" fillId="4" borderId="42" xfId="0" applyFont="1" applyFill="1" applyBorder="1" applyAlignment="1" applyProtection="1">
      <alignment horizontal="center" vertical="center"/>
      <protection hidden="1"/>
    </xf>
    <xf numFmtId="0" fontId="16" fillId="4" borderId="21" xfId="0" applyFont="1" applyFill="1" applyBorder="1" applyAlignment="1" applyProtection="1">
      <alignment horizontal="center" vertical="center"/>
      <protection hidden="1"/>
    </xf>
    <xf numFmtId="0" fontId="16" fillId="4" borderId="0" xfId="0" applyFont="1" applyFill="1" applyAlignment="1" applyProtection="1">
      <alignment horizontal="center" vertical="center"/>
      <protection hidden="1"/>
    </xf>
    <xf numFmtId="0" fontId="16" fillId="4" borderId="29" xfId="0" applyFont="1" applyFill="1" applyBorder="1" applyAlignment="1" applyProtection="1">
      <alignment horizontal="center" vertical="center"/>
      <protection hidden="1"/>
    </xf>
    <xf numFmtId="0" fontId="16" fillId="4" borderId="22" xfId="0" applyFont="1" applyFill="1" applyBorder="1" applyAlignment="1" applyProtection="1">
      <alignment horizontal="center" vertical="center"/>
      <protection hidden="1"/>
    </xf>
    <xf numFmtId="0" fontId="16" fillId="4" borderId="18" xfId="0" applyFont="1" applyFill="1" applyBorder="1" applyAlignment="1" applyProtection="1">
      <alignment horizontal="center" vertical="center"/>
      <protection hidden="1"/>
    </xf>
    <xf numFmtId="0" fontId="16" fillId="4" borderId="43" xfId="0" applyFont="1" applyFill="1" applyBorder="1" applyAlignment="1" applyProtection="1">
      <alignment horizontal="center" vertical="center"/>
      <protection hidden="1"/>
    </xf>
    <xf numFmtId="168" fontId="16" fillId="4" borderId="18" xfId="0" applyNumberFormat="1" applyFont="1" applyFill="1" applyBorder="1" applyAlignment="1" applyProtection="1">
      <alignment vertical="center"/>
      <protection hidden="1"/>
    </xf>
    <xf numFmtId="168" fontId="16" fillId="4" borderId="19" xfId="0" applyNumberFormat="1" applyFont="1" applyFill="1" applyBorder="1" applyAlignment="1" applyProtection="1">
      <alignment vertical="center"/>
      <protection hidden="1"/>
    </xf>
    <xf numFmtId="0" fontId="16" fillId="4" borderId="18" xfId="0" applyFont="1" applyFill="1" applyBorder="1" applyAlignment="1" applyProtection="1">
      <alignment horizontal="right" vertical="center"/>
      <protection hidden="1"/>
    </xf>
    <xf numFmtId="0" fontId="2" fillId="0" borderId="28" xfId="0" applyFont="1" applyBorder="1" applyAlignment="1" applyProtection="1">
      <alignment horizontal="right" vertical="center"/>
      <protection hidden="1"/>
    </xf>
    <xf numFmtId="168" fontId="2" fillId="0" borderId="11" xfId="0" applyNumberFormat="1" applyFont="1" applyBorder="1" applyAlignment="1" applyProtection="1">
      <alignment horizontal="right" vertical="center"/>
      <protection hidden="1"/>
    </xf>
    <xf numFmtId="168" fontId="2" fillId="0" borderId="23" xfId="0" applyNumberFormat="1" applyFont="1" applyBorder="1" applyAlignment="1" applyProtection="1">
      <alignment horizontal="right" vertical="center"/>
      <protection hidden="1"/>
    </xf>
    <xf numFmtId="0" fontId="45" fillId="0" borderId="20" xfId="0" applyFont="1" applyBorder="1" applyAlignment="1" applyProtection="1">
      <alignment horizontal="left" vertical="center"/>
      <protection hidden="1"/>
    </xf>
    <xf numFmtId="0" fontId="45" fillId="0" borderId="11" xfId="0" applyFont="1" applyBorder="1" applyAlignment="1" applyProtection="1">
      <alignment horizontal="left" vertical="center"/>
      <protection hidden="1"/>
    </xf>
    <xf numFmtId="0" fontId="45" fillId="0" borderId="23" xfId="0" applyFont="1" applyBorder="1" applyAlignment="1" applyProtection="1">
      <alignment horizontal="left" vertical="center"/>
      <protection hidden="1"/>
    </xf>
    <xf numFmtId="0" fontId="3" fillId="4" borderId="36" xfId="0" applyFont="1" applyFill="1" applyBorder="1" applyAlignment="1" applyProtection="1">
      <alignment horizontal="left" vertical="center"/>
      <protection hidden="1"/>
    </xf>
    <xf numFmtId="0" fontId="3" fillId="4" borderId="37" xfId="0" applyFont="1" applyFill="1" applyBorder="1" applyAlignment="1" applyProtection="1">
      <alignment horizontal="left" vertical="center"/>
      <protection hidden="1"/>
    </xf>
    <xf numFmtId="0" fontId="3" fillId="4" borderId="33" xfId="0" applyFont="1" applyFill="1" applyBorder="1" applyAlignment="1" applyProtection="1">
      <alignment horizontal="left" vertical="center"/>
      <protection hidden="1"/>
    </xf>
    <xf numFmtId="0" fontId="2" fillId="0" borderId="11" xfId="0" applyFont="1" applyBorder="1" applyAlignment="1" applyProtection="1">
      <alignment horizontal="right" vertical="center"/>
      <protection hidden="1"/>
    </xf>
    <xf numFmtId="0" fontId="2" fillId="0" borderId="0" xfId="0" applyFont="1" applyAlignment="1" applyProtection="1">
      <alignment horizontal="left" vertical="center"/>
      <protection hidden="1"/>
    </xf>
    <xf numFmtId="7" fontId="10" fillId="0" borderId="0" xfId="0" applyNumberFormat="1" applyFont="1" applyAlignment="1" applyProtection="1">
      <alignment horizontal="right" vertical="center"/>
      <protection locked="0"/>
    </xf>
    <xf numFmtId="0" fontId="25" fillId="0" borderId="0" xfId="0" applyFont="1" applyAlignment="1" applyProtection="1">
      <alignment horizontal="center" vertical="center" wrapText="1"/>
      <protection hidden="1"/>
    </xf>
    <xf numFmtId="170" fontId="0" fillId="0" borderId="0" xfId="0" applyNumberFormat="1" applyAlignment="1" applyProtection="1">
      <alignment horizontal="left" vertical="center"/>
      <protection locked="0"/>
    </xf>
    <xf numFmtId="0" fontId="30" fillId="0" borderId="0" xfId="0" applyFont="1" applyAlignment="1" applyProtection="1">
      <alignment horizontal="left" vertical="center" wrapText="1"/>
      <protection hidden="1"/>
    </xf>
    <xf numFmtId="0" fontId="0" fillId="0" borderId="20" xfId="0" applyBorder="1" applyAlignment="1" applyProtection="1">
      <alignment horizontal="right" vertical="center"/>
      <protection hidden="1"/>
    </xf>
    <xf numFmtId="0" fontId="0" fillId="0" borderId="11" xfId="0" applyBorder="1" applyAlignment="1" applyProtection="1">
      <alignment horizontal="right" vertical="center"/>
      <protection hidden="1"/>
    </xf>
    <xf numFmtId="4" fontId="2" fillId="0" borderId="0" xfId="0" applyNumberFormat="1" applyFont="1" applyAlignment="1" applyProtection="1">
      <alignment horizontal="left" vertical="center"/>
      <protection hidden="1"/>
    </xf>
    <xf numFmtId="168" fontId="2" fillId="2" borderId="0" xfId="0" applyNumberFormat="1" applyFont="1" applyFill="1" applyAlignment="1" applyProtection="1">
      <alignment horizontal="center" vertical="center"/>
      <protection hidden="1"/>
    </xf>
    <xf numFmtId="4" fontId="2" fillId="0" borderId="0" xfId="0" applyNumberFormat="1" applyFont="1" applyAlignment="1" applyProtection="1">
      <alignment horizontal="left" vertical="center" wrapText="1"/>
      <protection hidden="1"/>
    </xf>
    <xf numFmtId="168" fontId="2" fillId="4" borderId="0" xfId="0" applyNumberFormat="1" applyFont="1" applyFill="1" applyAlignment="1" applyProtection="1">
      <alignment horizontal="right" vertical="center"/>
      <protection hidden="1"/>
    </xf>
    <xf numFmtId="0" fontId="3" fillId="0" borderId="36" xfId="0" applyFont="1" applyBorder="1" applyAlignment="1" applyProtection="1">
      <alignment horizontal="center" vertical="center"/>
      <protection hidden="1"/>
    </xf>
    <xf numFmtId="0" fontId="3" fillId="0" borderId="37"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164" fontId="3" fillId="0" borderId="11" xfId="0" applyNumberFormat="1" applyFont="1" applyBorder="1" applyAlignment="1" applyProtection="1">
      <alignment horizontal="center" vertical="center"/>
      <protection locked="0"/>
    </xf>
    <xf numFmtId="0" fontId="3" fillId="0" borderId="18" xfId="0" applyFont="1" applyBorder="1" applyAlignment="1" applyProtection="1">
      <alignment horizontal="left" vertical="center"/>
      <protection hidden="1"/>
    </xf>
    <xf numFmtId="0" fontId="3" fillId="6" borderId="18" xfId="0" applyFont="1" applyFill="1" applyBorder="1" applyAlignment="1" applyProtection="1">
      <alignment horizontal="right" vertical="center"/>
      <protection hidden="1"/>
    </xf>
    <xf numFmtId="0" fontId="18" fillId="0" borderId="11" xfId="0" applyFont="1" applyBorder="1" applyAlignment="1" applyProtection="1">
      <alignment horizontal="center" vertical="center" wrapText="1"/>
      <protection hidden="1"/>
    </xf>
    <xf numFmtId="0" fontId="18" fillId="0" borderId="0" xfId="0" applyFont="1" applyAlignment="1" applyProtection="1">
      <alignment horizontal="center" vertical="center" wrapText="1"/>
      <protection hidden="1"/>
    </xf>
    <xf numFmtId="0" fontId="18" fillId="0" borderId="18" xfId="0" applyFont="1" applyBorder="1" applyAlignment="1" applyProtection="1">
      <alignment horizontal="center" vertical="center" wrapText="1"/>
      <protection hidden="1"/>
    </xf>
    <xf numFmtId="0" fontId="3" fillId="0" borderId="36" xfId="0" applyFont="1" applyBorder="1" applyAlignment="1" applyProtection="1">
      <alignment horizontal="left" vertical="center"/>
      <protection hidden="1"/>
    </xf>
    <xf numFmtId="0" fontId="3" fillId="0" borderId="37" xfId="0" applyFont="1" applyBorder="1" applyAlignment="1" applyProtection="1">
      <alignment horizontal="left" vertical="center"/>
      <protection hidden="1"/>
    </xf>
    <xf numFmtId="0" fontId="3" fillId="0" borderId="33" xfId="0" applyFont="1" applyBorder="1" applyAlignment="1" applyProtection="1">
      <alignment horizontal="left" vertical="center"/>
      <protection hidden="1"/>
    </xf>
    <xf numFmtId="0" fontId="3" fillId="0" borderId="27" xfId="0" applyFont="1" applyBorder="1" applyAlignment="1" applyProtection="1">
      <alignment horizontal="left" vertical="center"/>
      <protection hidden="1"/>
    </xf>
    <xf numFmtId="0" fontId="40" fillId="0" borderId="26" xfId="0" applyFont="1" applyBorder="1" applyAlignment="1" applyProtection="1">
      <alignment horizontal="right" vertical="center"/>
      <protection locked="0"/>
    </xf>
    <xf numFmtId="0" fontId="40" fillId="0" borderId="27" xfId="0" applyFont="1" applyBorder="1" applyAlignment="1" applyProtection="1">
      <alignment horizontal="right" vertical="center"/>
      <protection locked="0"/>
    </xf>
    <xf numFmtId="0" fontId="40" fillId="0" borderId="40" xfId="0" applyFont="1" applyBorder="1" applyAlignment="1" applyProtection="1">
      <alignment horizontal="right" vertical="center"/>
      <protection locked="0"/>
    </xf>
    <xf numFmtId="0" fontId="2" fillId="0" borderId="38" xfId="0" applyFont="1" applyBorder="1" applyAlignment="1" applyProtection="1">
      <alignment horizontal="right" vertical="center"/>
      <protection hidden="1"/>
    </xf>
    <xf numFmtId="0" fontId="2" fillId="0" borderId="27" xfId="0" applyFont="1" applyBorder="1" applyAlignment="1" applyProtection="1">
      <alignment horizontal="right" vertical="center"/>
      <protection hidden="1"/>
    </xf>
    <xf numFmtId="0" fontId="3" fillId="0" borderId="63" xfId="0" applyFont="1" applyBorder="1" applyAlignment="1" applyProtection="1">
      <alignment horizontal="center" vertical="center"/>
      <protection hidden="1"/>
    </xf>
    <xf numFmtId="0" fontId="3" fillId="0" borderId="35" xfId="0" applyFont="1" applyBorder="1" applyAlignment="1" applyProtection="1">
      <alignment horizontal="center" vertical="center"/>
      <protection hidden="1"/>
    </xf>
    <xf numFmtId="0" fontId="3" fillId="0" borderId="64"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2" xfId="0" applyFont="1" applyBorder="1" applyAlignment="1" applyProtection="1">
      <alignment horizontal="center" vertical="center"/>
      <protection hidden="1"/>
    </xf>
    <xf numFmtId="0" fontId="3" fillId="0" borderId="18" xfId="0" applyFont="1" applyBorder="1" applyAlignment="1" applyProtection="1">
      <alignment horizontal="center" vertical="center"/>
      <protection hidden="1"/>
    </xf>
    <xf numFmtId="0" fontId="3" fillId="0" borderId="43" xfId="0" applyFont="1" applyBorder="1" applyAlignment="1" applyProtection="1">
      <alignment horizontal="center" vertical="center"/>
      <protection hidden="1"/>
    </xf>
    <xf numFmtId="0" fontId="3" fillId="6" borderId="36" xfId="0" applyFont="1" applyFill="1" applyBorder="1" applyAlignment="1" applyProtection="1">
      <alignment horizontal="left" vertical="center"/>
      <protection hidden="1"/>
    </xf>
    <xf numFmtId="0" fontId="3" fillId="6" borderId="37" xfId="0" applyFont="1" applyFill="1" applyBorder="1" applyAlignment="1" applyProtection="1">
      <alignment horizontal="left" vertical="center"/>
      <protection hidden="1"/>
    </xf>
    <xf numFmtId="0" fontId="3" fillId="6" borderId="33" xfId="0" applyFont="1" applyFill="1" applyBorder="1" applyAlignment="1" applyProtection="1">
      <alignment horizontal="left" vertical="center"/>
      <protection hidden="1"/>
    </xf>
    <xf numFmtId="0" fontId="40" fillId="0" borderId="39" xfId="0" applyFont="1" applyBorder="1" applyAlignment="1" applyProtection="1">
      <alignment horizontal="right" vertical="center"/>
      <protection locked="0"/>
    </xf>
    <xf numFmtId="0" fontId="2" fillId="0" borderId="32" xfId="0" applyFont="1" applyBorder="1" applyAlignment="1" applyProtection="1">
      <alignment horizontal="right" vertical="center"/>
      <protection hidden="1"/>
    </xf>
    <xf numFmtId="0" fontId="2" fillId="0" borderId="4" xfId="0" applyFont="1" applyBorder="1" applyAlignment="1" applyProtection="1">
      <alignment horizontal="right" vertical="center"/>
      <protection hidden="1"/>
    </xf>
    <xf numFmtId="168" fontId="41" fillId="0" borderId="4" xfId="0" applyNumberFormat="1" applyFont="1" applyBorder="1" applyAlignment="1" applyProtection="1">
      <alignment horizontal="right" vertical="center"/>
      <protection locked="0"/>
    </xf>
    <xf numFmtId="168" fontId="41" fillId="0" borderId="5" xfId="0" applyNumberFormat="1" applyFont="1" applyBorder="1" applyAlignment="1" applyProtection="1">
      <alignment horizontal="right" vertical="center"/>
      <protection locked="0"/>
    </xf>
    <xf numFmtId="168" fontId="41" fillId="0" borderId="27" xfId="0" applyNumberFormat="1" applyFont="1" applyBorder="1" applyAlignment="1" applyProtection="1">
      <alignment horizontal="right" vertical="center"/>
      <protection locked="0"/>
    </xf>
    <xf numFmtId="168" fontId="41" fillId="0" borderId="44" xfId="0" applyNumberFormat="1" applyFont="1" applyBorder="1" applyAlignment="1" applyProtection="1">
      <alignment horizontal="right" vertical="center"/>
      <protection locked="0"/>
    </xf>
    <xf numFmtId="0" fontId="3" fillId="0" borderId="35" xfId="0" applyFont="1" applyBorder="1" applyAlignment="1" applyProtection="1">
      <alignment horizontal="right" vertical="center"/>
      <protection hidden="1"/>
    </xf>
    <xf numFmtId="168" fontId="15" fillId="0" borderId="35" xfId="0" applyNumberFormat="1" applyFont="1" applyBorder="1" applyAlignment="1" applyProtection="1">
      <alignment horizontal="right" vertical="center"/>
      <protection hidden="1"/>
    </xf>
    <xf numFmtId="168" fontId="15" fillId="0" borderId="62" xfId="0" applyNumberFormat="1" applyFont="1" applyBorder="1" applyAlignment="1" applyProtection="1">
      <alignment horizontal="right" vertical="center"/>
      <protection hidden="1"/>
    </xf>
    <xf numFmtId="168" fontId="16" fillId="6" borderId="18" xfId="0" applyNumberFormat="1" applyFont="1" applyFill="1" applyBorder="1" applyAlignment="1" applyProtection="1">
      <alignment vertical="center"/>
      <protection hidden="1"/>
    </xf>
    <xf numFmtId="168" fontId="16" fillId="6" borderId="19" xfId="0" applyNumberFormat="1" applyFont="1" applyFill="1" applyBorder="1" applyAlignment="1" applyProtection="1">
      <alignment vertical="center"/>
      <protection hidden="1"/>
    </xf>
    <xf numFmtId="0" fontId="7" fillId="0" borderId="49" xfId="0" applyFont="1" applyBorder="1" applyAlignment="1" applyProtection="1">
      <alignment horizontal="center" vertical="center"/>
      <protection hidden="1"/>
    </xf>
    <xf numFmtId="0" fontId="7" fillId="0" borderId="50" xfId="0" applyFont="1" applyBorder="1" applyAlignment="1" applyProtection="1">
      <alignment horizontal="center" vertical="center"/>
      <protection hidden="1"/>
    </xf>
    <xf numFmtId="0" fontId="14" fillId="6" borderId="36" xfId="0" applyFont="1" applyFill="1" applyBorder="1" applyAlignment="1" applyProtection="1">
      <alignment horizontal="left" vertical="center"/>
      <protection hidden="1"/>
    </xf>
    <xf numFmtId="0" fontId="14" fillId="6" borderId="37" xfId="0" applyFont="1" applyFill="1" applyBorder="1" applyAlignment="1" applyProtection="1">
      <alignment horizontal="left" vertical="center"/>
      <protection hidden="1"/>
    </xf>
    <xf numFmtId="0" fontId="14" fillId="6" borderId="33" xfId="0" applyFont="1" applyFill="1" applyBorder="1" applyAlignment="1" applyProtection="1">
      <alignment horizontal="left" vertical="center"/>
      <protection hidden="1"/>
    </xf>
  </cellXfs>
  <cellStyles count="3">
    <cellStyle name="Migliaia" xfId="1" builtinId="3"/>
    <cellStyle name="Normale" xfId="0" builtinId="0"/>
    <cellStyle name="Normale 2" xfId="2" xr:uid="{00000000-0005-0000-0000-000002000000}"/>
  </cellStyles>
  <dxfs count="30">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border>
        <left style="thin">
          <color indexed="9"/>
        </left>
        <right style="thin">
          <color indexed="9"/>
        </right>
        <top style="thin">
          <color indexed="9"/>
        </top>
        <bottom style="thin">
          <color indexed="9"/>
        </bottom>
      </border>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fill>
        <patternFill>
          <bgColor indexed="9"/>
        </patternFill>
      </fill>
      <border>
        <left style="thin">
          <color indexed="9"/>
        </left>
        <right style="thin">
          <color indexed="9"/>
        </right>
        <top style="thin">
          <color indexed="9"/>
        </top>
        <bottom style="thin">
          <color indexed="9"/>
        </bottom>
      </border>
    </dxf>
    <dxf>
      <font>
        <condense val="0"/>
        <extend val="0"/>
        <color indexed="9"/>
      </font>
      <fill>
        <patternFill>
          <bgColor indexed="9"/>
        </patternFill>
      </fill>
      <border>
        <left style="thin">
          <color indexed="9"/>
        </left>
        <right style="thin">
          <color indexed="9"/>
        </right>
        <top style="thin">
          <color indexed="9"/>
        </top>
        <bottom style="thin">
          <color indexed="9"/>
        </bottom>
      </border>
    </dxf>
    <dxf>
      <font>
        <condense val="0"/>
        <extend val="0"/>
        <color indexed="9"/>
      </font>
      <fill>
        <patternFill>
          <bgColor indexed="9"/>
        </patternFill>
      </fill>
      <border>
        <left style="thin">
          <color indexed="9"/>
        </left>
        <right style="thin">
          <color indexed="9"/>
        </right>
        <top style="thin">
          <color indexed="9"/>
        </top>
        <bottom style="thin">
          <color indexed="9"/>
        </bottom>
      </border>
    </dxf>
    <dxf>
      <font>
        <strike val="0"/>
        <u val="none"/>
        <color theme="0"/>
      </font>
      <fill>
        <patternFill>
          <bgColor theme="0"/>
        </patternFill>
      </fill>
      <border>
        <left style="thin">
          <color theme="0"/>
        </left>
        <right style="thin">
          <color theme="0"/>
        </right>
        <top style="thin">
          <color theme="0"/>
        </top>
        <bottom style="thin">
          <color theme="0"/>
        </bottom>
      </border>
    </dxf>
    <dxf>
      <font>
        <strike val="0"/>
        <u val="none"/>
        <color theme="0"/>
      </font>
      <fill>
        <patternFill patternType="none">
          <bgColor auto="1"/>
        </patternFill>
      </fill>
    </dxf>
    <dxf>
      <font>
        <strike val="0"/>
        <u val="none"/>
        <color theme="0"/>
      </font>
      <fill>
        <patternFill>
          <bgColor theme="0"/>
        </patternFill>
      </fill>
      <border>
        <left style="thin">
          <color theme="0"/>
        </left>
        <right style="thin">
          <color theme="0"/>
        </right>
        <top style="thin">
          <color theme="0"/>
        </top>
        <bottom style="thin">
          <color theme="0"/>
        </bottom>
        <vertical/>
        <horizontal/>
      </border>
    </dxf>
    <dxf>
      <font>
        <strike val="0"/>
        <color rgb="FFFF0000"/>
      </font>
    </dxf>
    <dxf>
      <font>
        <strike val="0"/>
        <condense val="0"/>
        <extend val="0"/>
        <color indexed="9"/>
      </font>
      <fill>
        <patternFill>
          <bgColor indexed="9"/>
        </patternFill>
      </fill>
      <border>
        <left style="thin">
          <color indexed="9"/>
        </left>
        <right style="thin">
          <color indexed="9"/>
        </right>
        <top style="thin">
          <color indexed="9"/>
        </top>
        <bottom style="thin">
          <color indexed="9"/>
        </bottom>
      </border>
    </dxf>
    <dxf>
      <font>
        <strike val="0"/>
        <condense val="0"/>
        <extend val="0"/>
        <color indexed="9"/>
      </font>
      <fill>
        <patternFill>
          <bgColor indexed="9"/>
        </patternFill>
      </fill>
      <border>
        <left style="thin">
          <color indexed="9"/>
        </left>
        <right style="thin">
          <color indexed="9"/>
        </right>
        <top style="thin">
          <color indexed="9"/>
        </top>
        <bottom style="thin">
          <color indexed="9"/>
        </bottom>
      </border>
    </dxf>
    <dxf>
      <font>
        <strike val="0"/>
        <color indexed="9"/>
      </font>
      <fill>
        <patternFill>
          <bgColor indexed="9"/>
        </patternFill>
      </fill>
      <border>
        <left style="thin">
          <color indexed="9"/>
        </left>
        <right style="thin">
          <color indexed="9"/>
        </right>
        <top style="thin">
          <color indexed="9"/>
        </top>
        <bottom style="thin">
          <color indexed="9"/>
        </bottom>
      </border>
    </dxf>
    <dxf>
      <font>
        <strike val="0"/>
        <u val="none"/>
        <color theme="0"/>
      </font>
      <fill>
        <patternFill>
          <bgColor theme="0"/>
        </patternFill>
      </fill>
    </dxf>
    <dxf>
      <font>
        <strike val="0"/>
        <u val="none"/>
        <color theme="0"/>
      </font>
    </dxf>
    <dxf>
      <font>
        <strike val="0"/>
        <u val="none"/>
        <color theme="0"/>
      </font>
    </dxf>
    <dxf>
      <font>
        <strike val="0"/>
        <u val="none"/>
        <color theme="0"/>
      </font>
      <fill>
        <patternFill>
          <bgColor theme="0"/>
        </patternFill>
      </fill>
    </dxf>
    <dxf>
      <font>
        <strike val="0"/>
        <condense val="0"/>
        <extend val="0"/>
        <color indexed="9"/>
      </font>
      <fill>
        <patternFill>
          <bgColor indexed="9"/>
        </patternFill>
      </fill>
      <border>
        <left style="thin">
          <color indexed="9"/>
        </left>
        <right style="thin">
          <color indexed="9"/>
        </right>
        <top style="thin">
          <color indexed="9"/>
        </top>
        <bottom style="thin">
          <color indexed="9"/>
        </bottom>
      </border>
    </dxf>
    <dxf>
      <font>
        <strike val="0"/>
        <color rgb="FFFF0000"/>
      </font>
    </dxf>
    <dxf>
      <font>
        <strike val="0"/>
        <condense val="0"/>
        <extend val="0"/>
        <color indexed="9"/>
      </font>
      <fill>
        <patternFill>
          <bgColor indexed="9"/>
        </patternFill>
      </fill>
      <border>
        <left style="thin">
          <color indexed="9"/>
        </left>
        <right style="thin">
          <color indexed="9"/>
        </right>
        <top style="thin">
          <color indexed="9"/>
        </top>
        <bottom style="thin">
          <color indexed="9"/>
        </bottom>
      </border>
    </dxf>
    <dxf>
      <font>
        <strike val="0"/>
        <condense val="0"/>
        <extend val="0"/>
        <color indexed="9"/>
      </font>
      <fill>
        <patternFill>
          <bgColor indexed="9"/>
        </patternFill>
      </fill>
      <border>
        <left style="thin">
          <color indexed="9"/>
        </left>
        <right style="thin">
          <color indexed="9"/>
        </right>
        <top style="thin">
          <color indexed="9"/>
        </top>
        <bottom style="thin">
          <color indexed="9"/>
        </bottom>
      </border>
    </dxf>
    <dxf>
      <font>
        <strike val="0"/>
        <color rgb="FFFF0000"/>
      </font>
    </dxf>
    <dxf>
      <font>
        <strike val="0"/>
        <condense val="0"/>
        <extend val="0"/>
        <color indexed="9"/>
      </font>
      <fill>
        <patternFill patternType="solid">
          <bgColor indexed="9"/>
        </patternFill>
      </fill>
      <border>
        <left style="thin">
          <color indexed="9"/>
        </left>
        <right style="thin">
          <color indexed="9"/>
        </right>
        <top style="thin">
          <color indexed="9"/>
        </top>
        <bottom style="thin">
          <color indexed="9"/>
        </bottom>
      </border>
    </dxf>
    <dxf>
      <font>
        <strike val="0"/>
        <color theme="0"/>
      </font>
      <fill>
        <patternFill>
          <bgColor indexed="9"/>
        </patternFill>
      </fill>
      <border>
        <left style="thin">
          <color indexed="9"/>
        </left>
        <right style="thin">
          <color indexed="9"/>
        </right>
        <top style="thin">
          <color indexed="9"/>
        </top>
        <bottom style="thin">
          <color indexed="9"/>
        </bottom>
      </border>
    </dxf>
    <dxf>
      <font>
        <b val="0"/>
        <i val="0"/>
        <strike/>
        <condense val="0"/>
        <extend val="0"/>
        <color indexed="9"/>
      </font>
      <fill>
        <patternFill>
          <bgColor indexed="9"/>
        </patternFill>
      </fill>
    </dxf>
    <dxf>
      <font>
        <strike val="0"/>
        <u val="none"/>
        <color auto="1"/>
      </font>
      <fill>
        <patternFill>
          <bgColor rgb="FFFFC000"/>
        </patternFill>
      </fill>
    </dxf>
    <dxf>
      <font>
        <strike val="0"/>
        <u val="none"/>
        <color auto="1"/>
      </font>
      <fill>
        <patternFill>
          <bgColor rgb="FF92D050"/>
        </patternFill>
      </fill>
    </dxf>
    <dxf>
      <font>
        <strike val="0"/>
        <u val="none"/>
        <color theme="1"/>
      </font>
      <fill>
        <patternFill>
          <fgColor theme="0"/>
          <bgColor theme="0"/>
        </patternFill>
      </fill>
    </dxf>
  </dxfs>
  <tableStyles count="0" defaultTableStyle="TableStyleMedium9" defaultPivotStyle="PivotStyleLight16"/>
  <colors>
    <mruColors>
      <color rgb="FF0000FF"/>
      <color rgb="FFFF0000"/>
      <color rgb="FF969696"/>
      <color rgb="FF009900"/>
      <color rgb="FFFF3300"/>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1171575</xdr:colOff>
      <xdr:row>2</xdr:row>
      <xdr:rowOff>28575</xdr:rowOff>
    </xdr:from>
    <xdr:to>
      <xdr:col>7</xdr:col>
      <xdr:colOff>838200</xdr:colOff>
      <xdr:row>5</xdr:row>
      <xdr:rowOff>28575</xdr:rowOff>
    </xdr:to>
    <xdr:sp macro="" textlink="">
      <xdr:nvSpPr>
        <xdr:cNvPr id="1030" name="Rectangle 6">
          <a:extLst>
            <a:ext uri="{FF2B5EF4-FFF2-40B4-BE49-F238E27FC236}">
              <a16:creationId xmlns:a16="http://schemas.microsoft.com/office/drawing/2014/main" id="{00000000-0008-0000-0100-000006040000}"/>
            </a:ext>
          </a:extLst>
        </xdr:cNvPr>
        <xdr:cNvSpPr>
          <a:spLocks noChangeArrowheads="1"/>
        </xdr:cNvSpPr>
      </xdr:nvSpPr>
      <xdr:spPr bwMode="auto">
        <a:xfrm>
          <a:off x="6076950" y="447675"/>
          <a:ext cx="1514475" cy="6286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800"/>
            </a:lnSpc>
            <a:defRPr sz="1000"/>
          </a:pPr>
          <a:endParaRPr lang="it-IT" sz="800" b="0" i="0" u="none" strike="noStrike" baseline="0">
            <a:solidFill>
              <a:srgbClr val="000000"/>
            </a:solidFill>
            <a:latin typeface="Arial"/>
            <a:cs typeface="Arial"/>
          </a:endParaRPr>
        </a:p>
        <a:p>
          <a:pPr algn="l" rtl="0">
            <a:lnSpc>
              <a:spcPts val="800"/>
            </a:lnSpc>
            <a:defRPr sz="1000"/>
          </a:pPr>
          <a:endParaRPr lang="it-IT" sz="800" b="0" i="0" u="none" strike="noStrike" baseline="0">
            <a:solidFill>
              <a:srgbClr val="000000"/>
            </a:solidFill>
            <a:latin typeface="Arial"/>
            <a:cs typeface="Arial"/>
          </a:endParaRPr>
        </a:p>
      </xdr:txBody>
    </xdr:sp>
    <xdr:clientData/>
  </xdr:twoCellAnchor>
  <xdr:twoCellAnchor>
    <xdr:from>
      <xdr:col>3</xdr:col>
      <xdr:colOff>12246</xdr:colOff>
      <xdr:row>2</xdr:row>
      <xdr:rowOff>42182</xdr:rowOff>
    </xdr:from>
    <xdr:to>
      <xdr:col>5</xdr:col>
      <xdr:colOff>303921</xdr:colOff>
      <xdr:row>5</xdr:row>
      <xdr:rowOff>42182</xdr:rowOff>
    </xdr:to>
    <xdr:sp macro="" textlink="" fLocksText="0">
      <xdr:nvSpPr>
        <xdr:cNvPr id="1029" name="Oval 5">
          <a:extLst>
            <a:ext uri="{FF2B5EF4-FFF2-40B4-BE49-F238E27FC236}">
              <a16:creationId xmlns:a16="http://schemas.microsoft.com/office/drawing/2014/main" id="{00000000-0008-0000-0100-000005040000}"/>
            </a:ext>
          </a:extLst>
        </xdr:cNvPr>
        <xdr:cNvSpPr>
          <a:spLocks noChangeArrowheads="1"/>
        </xdr:cNvSpPr>
      </xdr:nvSpPr>
      <xdr:spPr bwMode="auto">
        <a:xfrm>
          <a:off x="3412671" y="461282"/>
          <a:ext cx="1368000" cy="628650"/>
        </a:xfrm>
        <a:prstGeom prst="ellipse">
          <a:avLst/>
        </a:prstGeom>
        <a:solidFill>
          <a:srgbClr val="FFFFFF"/>
        </a:solidFill>
        <a:ln w="9525">
          <a:solidFill>
            <a:srgbClr val="000000"/>
          </a:solidFill>
          <a:round/>
          <a:headEnd/>
          <a:tailEnd/>
        </a:ln>
      </xdr:spPr>
      <xdr:txBody>
        <a:bodyPr vertOverflow="clip" wrap="square" lIns="72000" tIns="45720" rIns="72000" bIns="45720" anchor="ctr" anchorCtr="0" upright="1"/>
        <a:lstStyle/>
        <a:p>
          <a:pPr algn="r" rtl="0">
            <a:defRPr sz="1000"/>
          </a:pPr>
          <a:r>
            <a:rPr lang="it-IT" sz="1800" b="1" i="0" u="none" strike="noStrike" baseline="0">
              <a:solidFill>
                <a:srgbClr val="0000FF"/>
              </a:solidFill>
              <a:latin typeface="Arial"/>
              <a:cs typeface="Arial"/>
            </a:rPr>
            <a:t>       /</a:t>
          </a:r>
          <a:r>
            <a:rPr lang="it-IT" sz="1000" b="0" i="0" u="none" strike="noStrike" baseline="0">
              <a:solidFill>
                <a:srgbClr val="0000FF"/>
              </a:solidFill>
              <a:latin typeface="Arial"/>
              <a:cs typeface="Arial"/>
            </a:rPr>
            <a:t>2025</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1670503</xdr:colOff>
      <xdr:row>15</xdr:row>
      <xdr:rowOff>118835</xdr:rowOff>
    </xdr:from>
    <xdr:ext cx="7279622" cy="937629"/>
    <xdr:sp macro="" textlink="">
      <xdr:nvSpPr>
        <xdr:cNvPr id="2" name="Rettangolo 1">
          <a:extLst>
            <a:ext uri="{FF2B5EF4-FFF2-40B4-BE49-F238E27FC236}">
              <a16:creationId xmlns:a16="http://schemas.microsoft.com/office/drawing/2014/main" id="{B49541F2-5007-4E79-8A94-1E525A01B0F0}"/>
            </a:ext>
          </a:extLst>
        </xdr:cNvPr>
        <xdr:cNvSpPr/>
      </xdr:nvSpPr>
      <xdr:spPr>
        <a:xfrm rot="20209903">
          <a:off x="4194628" y="3389085"/>
          <a:ext cx="7279622" cy="937629"/>
        </a:xfrm>
        <a:prstGeom prst="rect">
          <a:avLst/>
        </a:prstGeom>
        <a:noFill/>
      </xdr:spPr>
      <xdr:txBody>
        <a:bodyPr wrap="none" lIns="91440" tIns="45720" rIns="91440" bIns="45720">
          <a:spAutoFit/>
        </a:bodyPr>
        <a:lstStyle/>
        <a:p>
          <a:pPr algn="ctr"/>
          <a:r>
            <a:rPr lang="it-IT" sz="5400" b="1" cap="none" spc="50">
              <a:ln w="9525" cmpd="sng">
                <a:solidFill>
                  <a:schemeClr val="accent1"/>
                </a:solidFill>
                <a:prstDash val="solid"/>
              </a:ln>
              <a:solidFill>
                <a:srgbClr val="70AD47">
                  <a:tint val="1000"/>
                </a:srgbClr>
              </a:solidFill>
              <a:effectLst>
                <a:glow rad="38100">
                  <a:schemeClr val="accent1">
                    <a:alpha val="40000"/>
                  </a:schemeClr>
                </a:glow>
              </a:effectLst>
            </a:rPr>
            <a:t>pagina da non stampare</a:t>
          </a:r>
        </a:p>
      </xdr:txBody>
    </xdr:sp>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1">
    <pageSetUpPr fitToPage="1"/>
  </sheetPr>
  <dimension ref="B1:S87"/>
  <sheetViews>
    <sheetView tabSelected="1" view="pageBreakPreview" zoomScaleNormal="100" zoomScaleSheetLayoutView="100" workbookViewId="0">
      <selection activeCell="E17" sqref="E17:I36"/>
    </sheetView>
  </sheetViews>
  <sheetFormatPr defaultColWidth="8.6640625" defaultRowHeight="16.899999999999999" customHeight="1" outlineLevelRow="1" x14ac:dyDescent="0.2"/>
  <cols>
    <col min="1" max="1" width="5.33203125" style="1" customWidth="1"/>
    <col min="2" max="2" width="3.5546875" style="1" customWidth="1"/>
    <col min="3" max="3" width="30.77734375" style="1" customWidth="1"/>
    <col min="4" max="4" width="6.77734375" style="1" customWidth="1"/>
    <col min="5" max="5" width="5.77734375" style="1" customWidth="1"/>
    <col min="6" max="6" width="15.77734375" style="1" customWidth="1"/>
    <col min="7" max="7" width="5.77734375" style="1" customWidth="1"/>
    <col min="8" max="9" width="8.77734375" style="1" customWidth="1"/>
    <col min="10" max="16384" width="8.6640625" style="1"/>
  </cols>
  <sheetData>
    <row r="1" spans="2:16" ht="17.100000000000001" customHeight="1" x14ac:dyDescent="0.2"/>
    <row r="2" spans="2:16" ht="17.100000000000001" customHeight="1" x14ac:dyDescent="0.2"/>
    <row r="3" spans="2:16" ht="17.100000000000001" customHeight="1" x14ac:dyDescent="0.2">
      <c r="B3" s="2"/>
      <c r="C3" s="2"/>
      <c r="D3" s="2"/>
      <c r="E3" s="2"/>
      <c r="F3" s="2"/>
      <c r="G3" s="2"/>
      <c r="H3" s="2"/>
    </row>
    <row r="4" spans="2:16" ht="17.100000000000001" customHeight="1" x14ac:dyDescent="0.2">
      <c r="B4" s="2"/>
      <c r="C4" s="2"/>
      <c r="D4" s="2"/>
      <c r="E4" s="2"/>
      <c r="F4" s="2"/>
      <c r="G4" s="2"/>
      <c r="H4" s="2"/>
    </row>
    <row r="5" spans="2:16" ht="17.100000000000001" customHeight="1" x14ac:dyDescent="0.2">
      <c r="B5" s="2"/>
      <c r="C5" s="2"/>
      <c r="D5" s="2"/>
      <c r="E5" s="2"/>
      <c r="F5" s="2"/>
      <c r="G5" s="2"/>
      <c r="H5" s="2"/>
    </row>
    <row r="6" spans="2:16" ht="17.100000000000001" customHeight="1" x14ac:dyDescent="0.2">
      <c r="B6" s="2"/>
      <c r="C6" s="2"/>
      <c r="D6" s="2"/>
      <c r="E6" s="2"/>
      <c r="F6" s="2"/>
      <c r="G6" s="2"/>
      <c r="H6" s="2"/>
    </row>
    <row r="7" spans="2:16" ht="17.100000000000001" customHeight="1" x14ac:dyDescent="0.2">
      <c r="B7" s="2"/>
      <c r="C7" s="2"/>
      <c r="D7" s="2"/>
      <c r="E7" s="2"/>
      <c r="F7" s="2" t="s">
        <v>0</v>
      </c>
      <c r="G7" s="2"/>
      <c r="H7" s="2"/>
    </row>
    <row r="8" spans="2:16" ht="17.100000000000001" customHeight="1" x14ac:dyDescent="0.2">
      <c r="B8" s="2"/>
      <c r="C8" s="2"/>
      <c r="D8" s="2"/>
      <c r="E8" s="2"/>
      <c r="F8" s="2" t="s">
        <v>1</v>
      </c>
      <c r="G8" s="2"/>
      <c r="H8" s="2"/>
    </row>
    <row r="9" spans="2:16" ht="17.100000000000001" customHeight="1" x14ac:dyDescent="0.2">
      <c r="B9" s="2"/>
      <c r="C9" s="2"/>
      <c r="D9" s="2"/>
      <c r="E9" s="2"/>
      <c r="F9" s="2"/>
      <c r="G9" s="2"/>
      <c r="H9" s="2"/>
    </row>
    <row r="10" spans="2:16" ht="17.100000000000001" customHeight="1" x14ac:dyDescent="0.2">
      <c r="B10" s="274" t="s">
        <v>2</v>
      </c>
      <c r="C10" s="274"/>
      <c r="D10" s="274"/>
      <c r="E10" s="274"/>
      <c r="F10" s="274"/>
      <c r="G10" s="274"/>
      <c r="H10" s="274"/>
      <c r="I10" s="274"/>
    </row>
    <row r="11" spans="2:16" ht="17.100000000000001" customHeight="1" x14ac:dyDescent="0.2">
      <c r="B11" s="275" t="s">
        <v>3</v>
      </c>
      <c r="C11" s="275"/>
      <c r="D11" s="275"/>
      <c r="E11" s="275"/>
      <c r="F11" s="275"/>
      <c r="G11" s="275"/>
      <c r="H11" s="275"/>
      <c r="I11" s="275"/>
    </row>
    <row r="12" spans="2:16" ht="17.100000000000001" customHeight="1" x14ac:dyDescent="0.2">
      <c r="B12" s="275"/>
      <c r="C12" s="275"/>
      <c r="D12" s="275"/>
      <c r="E12" s="275"/>
      <c r="F12" s="275"/>
      <c r="G12" s="275"/>
      <c r="H12" s="275"/>
      <c r="I12" s="275"/>
    </row>
    <row r="13" spans="2:16" ht="17.100000000000001" customHeight="1" x14ac:dyDescent="0.2">
      <c r="B13" s="275"/>
      <c r="C13" s="275"/>
      <c r="D13" s="275"/>
      <c r="E13" s="275"/>
      <c r="F13" s="275"/>
      <c r="G13" s="275"/>
      <c r="H13" s="275"/>
      <c r="I13" s="275"/>
    </row>
    <row r="14" spans="2:16" ht="17.100000000000001" customHeight="1" x14ac:dyDescent="0.2">
      <c r="B14" s="276" t="s">
        <v>402</v>
      </c>
      <c r="C14" s="276"/>
      <c r="D14" s="276"/>
      <c r="E14" s="276"/>
      <c r="F14" s="276"/>
      <c r="G14" s="276"/>
      <c r="H14" s="276"/>
      <c r="I14" s="276"/>
    </row>
    <row r="15" spans="2:16" ht="17.100000000000001" customHeight="1" x14ac:dyDescent="0.2">
      <c r="B15" s="276"/>
      <c r="C15" s="276"/>
      <c r="D15" s="276"/>
      <c r="E15" s="276"/>
      <c r="F15" s="276"/>
      <c r="G15" s="276"/>
      <c r="H15" s="276"/>
      <c r="I15" s="276"/>
    </row>
    <row r="16" spans="2:16" ht="17.100000000000001" customHeight="1" x14ac:dyDescent="0.2">
      <c r="B16" s="2"/>
      <c r="C16" s="2"/>
      <c r="D16" s="2"/>
      <c r="E16" s="2"/>
      <c r="F16" s="2"/>
      <c r="G16" s="2"/>
      <c r="H16" s="2"/>
      <c r="L16" s="244"/>
      <c r="M16" s="244"/>
      <c r="N16" s="244"/>
      <c r="O16" s="244"/>
      <c r="P16" s="244"/>
    </row>
    <row r="17" spans="2:19" ht="17.100000000000001" customHeight="1" x14ac:dyDescent="0.2">
      <c r="C17" s="279" t="s">
        <v>148</v>
      </c>
      <c r="D17" s="279"/>
      <c r="E17" s="280" t="s">
        <v>177</v>
      </c>
      <c r="F17" s="280"/>
      <c r="G17" s="280"/>
      <c r="H17" s="280"/>
      <c r="I17" s="280"/>
    </row>
    <row r="18" spans="2:19" ht="17.100000000000001" customHeight="1" x14ac:dyDescent="0.2">
      <c r="C18" s="279"/>
      <c r="D18" s="279"/>
      <c r="E18" s="280"/>
      <c r="F18" s="280"/>
      <c r="G18" s="280"/>
      <c r="H18" s="280"/>
      <c r="I18" s="280"/>
    </row>
    <row r="19" spans="2:19" ht="17.100000000000001" customHeight="1" x14ac:dyDescent="0.2">
      <c r="C19" s="174"/>
      <c r="D19" s="174"/>
      <c r="E19" s="280"/>
      <c r="F19" s="280"/>
      <c r="G19" s="280"/>
      <c r="H19" s="280"/>
      <c r="I19" s="280"/>
    </row>
    <row r="20" spans="2:19" ht="17.100000000000001" customHeight="1" x14ac:dyDescent="0.2">
      <c r="E20" s="280"/>
      <c r="F20" s="280"/>
      <c r="G20" s="280"/>
      <c r="H20" s="280"/>
      <c r="I20" s="280"/>
    </row>
    <row r="21" spans="2:19" ht="17.100000000000001" customHeight="1" x14ac:dyDescent="0.2">
      <c r="C21" s="269" t="s">
        <v>4</v>
      </c>
      <c r="D21" s="269"/>
      <c r="E21" s="278">
        <f ca="1">TODAY()</f>
        <v>45862</v>
      </c>
      <c r="F21" s="278"/>
      <c r="G21" s="161" t="s">
        <v>403</v>
      </c>
      <c r="H21" s="281"/>
      <c r="I21" s="281"/>
      <c r="K21" s="244"/>
      <c r="L21" s="244"/>
      <c r="M21" s="244"/>
      <c r="N21" s="244"/>
      <c r="O21" s="244"/>
      <c r="P21" s="244"/>
      <c r="Q21" s="154"/>
      <c r="R21" s="154"/>
      <c r="S21" s="154"/>
    </row>
    <row r="22" spans="2:19" ht="17.100000000000001" customHeight="1" x14ac:dyDescent="0.2">
      <c r="C22" s="269" t="s">
        <v>5</v>
      </c>
      <c r="D22" s="269"/>
      <c r="E22" s="280" t="s">
        <v>173</v>
      </c>
      <c r="F22" s="280"/>
      <c r="G22" s="280"/>
      <c r="H22" s="280"/>
      <c r="I22" s="280"/>
      <c r="K22" s="258"/>
      <c r="L22" s="258"/>
      <c r="M22" s="258"/>
      <c r="N22" s="258"/>
      <c r="O22" s="258"/>
      <c r="P22" s="258"/>
      <c r="Q22" s="154"/>
      <c r="R22" s="154"/>
      <c r="S22" s="154"/>
    </row>
    <row r="23" spans="2:19" ht="17.100000000000001" customHeight="1" x14ac:dyDescent="0.2">
      <c r="C23" s="4"/>
      <c r="D23" s="4"/>
      <c r="E23" s="280"/>
      <c r="F23" s="280"/>
      <c r="G23" s="280"/>
      <c r="H23" s="280"/>
      <c r="I23" s="280"/>
      <c r="K23" s="258"/>
      <c r="L23" s="258"/>
      <c r="M23" s="258"/>
      <c r="N23" s="258"/>
      <c r="O23" s="258"/>
      <c r="P23" s="258"/>
      <c r="Q23" s="154"/>
      <c r="R23" s="154"/>
      <c r="S23" s="154"/>
    </row>
    <row r="24" spans="2:19" ht="17.100000000000001" customHeight="1" x14ac:dyDescent="0.2">
      <c r="C24" s="4"/>
      <c r="D24" s="4"/>
      <c r="E24" s="280"/>
      <c r="F24" s="280"/>
      <c r="G24" s="280"/>
      <c r="H24" s="280"/>
      <c r="I24" s="280"/>
      <c r="K24" s="258"/>
      <c r="L24" s="258"/>
      <c r="M24" s="258"/>
      <c r="N24" s="258"/>
      <c r="O24" s="258"/>
      <c r="P24" s="258"/>
      <c r="Q24" s="154"/>
      <c r="R24" s="154"/>
      <c r="S24" s="154"/>
    </row>
    <row r="25" spans="2:19" ht="17.100000000000001" customHeight="1" x14ac:dyDescent="0.2">
      <c r="C25" s="8"/>
      <c r="D25" s="217" t="s">
        <v>184</v>
      </c>
      <c r="E25" s="280" t="s">
        <v>185</v>
      </c>
      <c r="F25" s="280"/>
      <c r="G25" s="280"/>
      <c r="H25" s="280"/>
      <c r="I25" s="280"/>
      <c r="K25" s="258"/>
      <c r="L25" s="258"/>
      <c r="M25" s="258"/>
      <c r="N25" s="258"/>
      <c r="O25" s="258"/>
      <c r="P25" s="258"/>
      <c r="Q25" s="154"/>
      <c r="R25" s="154"/>
      <c r="S25" s="154"/>
    </row>
    <row r="26" spans="2:19" ht="35.1" hidden="1" customHeight="1" x14ac:dyDescent="0.2">
      <c r="C26" s="8"/>
      <c r="D26" s="8" t="s">
        <v>170</v>
      </c>
      <c r="E26" s="282" t="s">
        <v>124</v>
      </c>
      <c r="F26" s="282"/>
      <c r="G26" s="282"/>
      <c r="H26" s="282"/>
      <c r="I26" s="282"/>
      <c r="K26" s="258"/>
      <c r="L26" s="258"/>
      <c r="M26" s="258"/>
      <c r="N26" s="258"/>
      <c r="O26" s="258"/>
      <c r="P26" s="258"/>
      <c r="Q26" s="154"/>
      <c r="R26" s="154"/>
      <c r="S26" s="154"/>
    </row>
    <row r="27" spans="2:19" ht="17.100000000000001" hidden="1" customHeight="1" x14ac:dyDescent="0.2">
      <c r="B27" s="267"/>
      <c r="C27" s="257"/>
      <c r="D27" s="257"/>
      <c r="E27" s="272" t="s">
        <v>405</v>
      </c>
      <c r="F27" s="272"/>
      <c r="G27" s="272"/>
      <c r="H27" s="272"/>
      <c r="I27" s="272"/>
      <c r="K27" s="258"/>
      <c r="L27" s="258"/>
      <c r="M27" s="258"/>
      <c r="N27" s="258"/>
      <c r="O27" s="258"/>
      <c r="P27" s="258"/>
    </row>
    <row r="28" spans="2:19" ht="17.100000000000001" customHeight="1" x14ac:dyDescent="0.2">
      <c r="C28" s="269" t="s">
        <v>6</v>
      </c>
      <c r="D28" s="269"/>
      <c r="E28" s="280" t="s">
        <v>176</v>
      </c>
      <c r="F28" s="280"/>
      <c r="G28" s="280"/>
      <c r="H28" s="280"/>
      <c r="I28" s="280"/>
    </row>
    <row r="29" spans="2:19" ht="17.100000000000001" customHeight="1" x14ac:dyDescent="0.2">
      <c r="C29" s="4"/>
      <c r="D29" s="4"/>
      <c r="E29" s="280"/>
      <c r="F29" s="280"/>
      <c r="G29" s="280"/>
      <c r="H29" s="280"/>
      <c r="I29" s="280"/>
    </row>
    <row r="30" spans="2:19" ht="17.100000000000001" customHeight="1" x14ac:dyDescent="0.2">
      <c r="C30" s="269" t="s">
        <v>8</v>
      </c>
      <c r="D30" s="269"/>
      <c r="E30" s="280" t="s">
        <v>186</v>
      </c>
      <c r="F30" s="280"/>
      <c r="G30" s="280"/>
      <c r="H30" s="280"/>
      <c r="I30" s="280"/>
    </row>
    <row r="31" spans="2:19" ht="17.100000000000001" customHeight="1" x14ac:dyDescent="0.2">
      <c r="C31" s="269" t="s">
        <v>9</v>
      </c>
      <c r="D31" s="269"/>
      <c r="E31" s="280"/>
      <c r="F31" s="280"/>
      <c r="G31" s="280"/>
      <c r="H31" s="280"/>
      <c r="I31" s="280"/>
    </row>
    <row r="32" spans="2:19" ht="17.100000000000001" customHeight="1" x14ac:dyDescent="0.2">
      <c r="C32" s="4"/>
      <c r="D32" s="4"/>
      <c r="E32" s="280"/>
      <c r="F32" s="280"/>
      <c r="G32" s="280"/>
      <c r="H32" s="280"/>
      <c r="I32" s="280"/>
    </row>
    <row r="33" spans="2:19" ht="17.100000000000001" customHeight="1" x14ac:dyDescent="0.2">
      <c r="C33" s="269" t="s">
        <v>120</v>
      </c>
      <c r="D33" s="269"/>
      <c r="E33" s="273" t="s">
        <v>404</v>
      </c>
      <c r="F33" s="273"/>
      <c r="G33" s="273"/>
      <c r="H33" s="273"/>
      <c r="I33" s="273"/>
    </row>
    <row r="34" spans="2:19" ht="17.100000000000001" customHeight="1" x14ac:dyDescent="0.2">
      <c r="C34" s="4"/>
      <c r="D34" s="4"/>
      <c r="E34" s="273"/>
      <c r="F34" s="273"/>
      <c r="G34" s="273"/>
      <c r="H34" s="273"/>
      <c r="I34" s="273"/>
    </row>
    <row r="35" spans="2:19" ht="17.100000000000001" customHeight="1" x14ac:dyDescent="0.2">
      <c r="C35" s="4"/>
      <c r="D35" s="4"/>
      <c r="E35" s="273"/>
      <c r="F35" s="273"/>
      <c r="G35" s="273"/>
      <c r="H35" s="273"/>
      <c r="I35" s="273"/>
    </row>
    <row r="36" spans="2:19" ht="17.100000000000001" customHeight="1" x14ac:dyDescent="0.2">
      <c r="C36" s="4"/>
      <c r="D36" s="4"/>
      <c r="E36" s="273"/>
      <c r="F36" s="273"/>
      <c r="G36" s="273"/>
      <c r="H36" s="273"/>
      <c r="I36" s="273"/>
      <c r="K36" s="244"/>
      <c r="L36" s="244"/>
      <c r="M36" s="244"/>
      <c r="N36" s="244"/>
      <c r="O36" s="244"/>
      <c r="P36" s="244"/>
      <c r="Q36" s="154"/>
      <c r="R36" s="154"/>
      <c r="S36" s="154"/>
    </row>
    <row r="37" spans="2:19" ht="17.100000000000001" customHeight="1" x14ac:dyDescent="0.2">
      <c r="C37" s="4"/>
      <c r="D37" s="4"/>
      <c r="E37" s="173"/>
      <c r="F37" s="173"/>
      <c r="G37" s="162"/>
      <c r="H37" s="162"/>
      <c r="K37" s="244"/>
      <c r="L37" s="154"/>
      <c r="M37" s="154"/>
      <c r="N37" s="154"/>
    </row>
    <row r="38" spans="2:19" ht="17.100000000000001" customHeight="1" x14ac:dyDescent="0.2">
      <c r="C38" s="4"/>
      <c r="D38" s="4"/>
      <c r="E38" s="173"/>
      <c r="F38" s="173"/>
      <c r="G38" s="162"/>
      <c r="H38" s="162"/>
      <c r="K38" s="244"/>
      <c r="L38" s="244"/>
      <c r="M38" s="154"/>
      <c r="N38" s="154"/>
      <c r="O38" s="154"/>
    </row>
    <row r="39" spans="2:19" ht="17.100000000000001" hidden="1" customHeight="1" outlineLevel="1" x14ac:dyDescent="0.2">
      <c r="C39" s="277" t="s">
        <v>132</v>
      </c>
      <c r="D39" s="277"/>
      <c r="E39" s="271" t="s">
        <v>124</v>
      </c>
      <c r="F39" s="271"/>
      <c r="G39" s="162"/>
      <c r="H39" s="162"/>
    </row>
    <row r="40" spans="2:19" ht="17.100000000000001" hidden="1" customHeight="1" outlineLevel="1" x14ac:dyDescent="0.2">
      <c r="C40" s="277"/>
      <c r="D40" s="277"/>
      <c r="E40" s="271"/>
      <c r="F40" s="271"/>
    </row>
    <row r="41" spans="2:19" ht="16.899999999999999" customHeight="1" collapsed="1" x14ac:dyDescent="0.2">
      <c r="C41" s="246"/>
      <c r="D41" s="246"/>
      <c r="E41" s="245"/>
      <c r="F41" s="245"/>
      <c r="G41" s="215"/>
    </row>
    <row r="42" spans="2:19" ht="16.899999999999999" hidden="1" customHeight="1" outlineLevel="1" x14ac:dyDescent="0.2">
      <c r="B42" s="2"/>
      <c r="C42" s="2"/>
      <c r="D42" s="2"/>
      <c r="E42" s="270" t="s">
        <v>100</v>
      </c>
      <c r="F42" s="270"/>
      <c r="G42" s="270" t="s">
        <v>281</v>
      </c>
      <c r="H42" s="270"/>
    </row>
    <row r="43" spans="2:19" ht="16.899999999999999" hidden="1" customHeight="1" outlineLevel="1" x14ac:dyDescent="0.2">
      <c r="B43" s="5" t="s">
        <v>10</v>
      </c>
      <c r="C43" s="5" t="s">
        <v>11</v>
      </c>
      <c r="D43" s="5"/>
      <c r="E43" s="270"/>
      <c r="F43" s="270"/>
      <c r="G43" s="270"/>
      <c r="H43" s="270"/>
    </row>
    <row r="44" spans="2:19" ht="16.899999999999999" hidden="1" customHeight="1" outlineLevel="1" x14ac:dyDescent="0.2">
      <c r="B44" s="5"/>
      <c r="C44" s="6" t="s">
        <v>12</v>
      </c>
      <c r="D44" s="7"/>
      <c r="E44" s="8"/>
      <c r="F44" s="121">
        <v>0</v>
      </c>
      <c r="G44" s="232"/>
      <c r="H44" s="121">
        <v>0</v>
      </c>
    </row>
    <row r="45" spans="2:19" ht="16.899999999999999" hidden="1" customHeight="1" outlineLevel="1" x14ac:dyDescent="0.2">
      <c r="B45" s="5"/>
      <c r="C45" s="6" t="s">
        <v>282</v>
      </c>
      <c r="D45" s="7"/>
      <c r="E45" s="8"/>
      <c r="F45" s="121"/>
      <c r="G45" s="232"/>
      <c r="H45" s="121">
        <v>0</v>
      </c>
    </row>
    <row r="46" spans="2:19" ht="16.899999999999999" hidden="1" customHeight="1" outlineLevel="1" x14ac:dyDescent="0.2">
      <c r="B46" s="5" t="s">
        <v>13</v>
      </c>
      <c r="C46" s="5" t="s">
        <v>14</v>
      </c>
      <c r="D46" s="5"/>
      <c r="E46" s="8"/>
      <c r="F46" s="9"/>
      <c r="G46" s="9"/>
      <c r="H46" s="10"/>
    </row>
    <row r="47" spans="2:19" ht="16.899999999999999" hidden="1" customHeight="1" outlineLevel="1" x14ac:dyDescent="0.2">
      <c r="B47" s="2"/>
      <c r="C47" s="6" t="s">
        <v>15</v>
      </c>
      <c r="D47" s="11"/>
      <c r="E47" s="8"/>
      <c r="F47" s="235">
        <v>0</v>
      </c>
      <c r="G47" s="9"/>
      <c r="H47" s="235">
        <v>0</v>
      </c>
    </row>
    <row r="48" spans="2:19" ht="16.899999999999999" hidden="1" customHeight="1" outlineLevel="1" x14ac:dyDescent="0.2">
      <c r="B48" s="2"/>
      <c r="C48" s="6" t="s">
        <v>16</v>
      </c>
      <c r="D48" s="11"/>
      <c r="E48" s="8"/>
      <c r="F48" s="235">
        <v>0</v>
      </c>
      <c r="G48" s="9"/>
      <c r="H48" s="235">
        <v>0</v>
      </c>
    </row>
    <row r="49" spans="2:9" ht="16.899999999999999" hidden="1" customHeight="1" outlineLevel="1" x14ac:dyDescent="0.2">
      <c r="B49" s="2"/>
      <c r="C49" s="6" t="s">
        <v>17</v>
      </c>
      <c r="D49" s="13"/>
      <c r="E49" s="8"/>
      <c r="F49" s="235">
        <v>0</v>
      </c>
      <c r="G49" s="9"/>
      <c r="H49" s="235">
        <v>0</v>
      </c>
    </row>
    <row r="50" spans="2:9" ht="16.899999999999999" hidden="1" customHeight="1" outlineLevel="1" x14ac:dyDescent="0.2">
      <c r="B50" s="2"/>
      <c r="C50" s="6" t="s">
        <v>18</v>
      </c>
      <c r="D50" s="14"/>
      <c r="E50" s="8"/>
      <c r="F50" s="235">
        <v>0</v>
      </c>
      <c r="G50" s="9"/>
      <c r="H50" s="235">
        <v>0</v>
      </c>
    </row>
    <row r="51" spans="2:9" ht="16.899999999999999" hidden="1" customHeight="1" outlineLevel="1" x14ac:dyDescent="0.2">
      <c r="B51" s="2"/>
      <c r="C51" s="6" t="s">
        <v>19</v>
      </c>
      <c r="D51" s="15"/>
      <c r="E51" s="8"/>
      <c r="F51" s="235">
        <v>0</v>
      </c>
      <c r="G51" s="9"/>
      <c r="H51" s="235">
        <v>0</v>
      </c>
    </row>
    <row r="52" spans="2:9" ht="16.899999999999999" hidden="1" customHeight="1" outlineLevel="1" x14ac:dyDescent="0.2">
      <c r="B52" s="2"/>
      <c r="C52" s="6"/>
      <c r="D52" s="6"/>
      <c r="E52" s="8"/>
      <c r="F52" s="9"/>
      <c r="G52" s="9"/>
      <c r="H52" s="10"/>
    </row>
    <row r="53" spans="2:9" ht="16.899999999999999" hidden="1" customHeight="1" outlineLevel="1" x14ac:dyDescent="0.2">
      <c r="B53" s="5" t="s">
        <v>20</v>
      </c>
      <c r="C53" s="5" t="s">
        <v>21</v>
      </c>
      <c r="D53" s="5"/>
      <c r="E53" s="2"/>
      <c r="F53" s="10"/>
      <c r="G53" s="10"/>
      <c r="H53" s="10"/>
    </row>
    <row r="54" spans="2:9" ht="16.899999999999999" hidden="1" customHeight="1" outlineLevel="1" x14ac:dyDescent="0.2">
      <c r="B54" s="5"/>
      <c r="C54" s="6" t="s">
        <v>122</v>
      </c>
      <c r="D54" s="5"/>
      <c r="E54" s="9"/>
      <c r="F54" s="235">
        <v>0</v>
      </c>
      <c r="G54" s="8"/>
      <c r="H54" s="8"/>
    </row>
    <row r="55" spans="2:9" ht="16.899999999999999" customHeight="1" collapsed="1" x14ac:dyDescent="0.2">
      <c r="B55" s="2"/>
      <c r="C55" s="6"/>
      <c r="D55" s="2"/>
      <c r="E55" s="2"/>
      <c r="F55" s="10"/>
      <c r="G55" s="9"/>
      <c r="I55" s="268" t="s">
        <v>311</v>
      </c>
    </row>
    <row r="56" spans="2:9" ht="16.899999999999999" customHeight="1" x14ac:dyDescent="0.2">
      <c r="B56" s="2"/>
      <c r="C56" s="6"/>
      <c r="D56" s="2"/>
      <c r="E56" s="2"/>
      <c r="F56" s="10"/>
      <c r="G56" s="9"/>
      <c r="I56" s="268"/>
    </row>
    <row r="57" spans="2:9" ht="16.899999999999999" customHeight="1" x14ac:dyDescent="0.2">
      <c r="B57" s="2"/>
      <c r="C57" s="6"/>
      <c r="D57" s="2"/>
      <c r="E57" s="2"/>
      <c r="F57" s="10"/>
      <c r="G57" s="9"/>
      <c r="I57" s="268"/>
    </row>
    <row r="58" spans="2:9" ht="16.899999999999999" customHeight="1" x14ac:dyDescent="0.2">
      <c r="B58" s="2"/>
      <c r="C58" s="6"/>
      <c r="D58" s="2"/>
      <c r="E58" s="2"/>
      <c r="F58" s="10"/>
      <c r="G58" s="9"/>
      <c r="I58" s="268"/>
    </row>
    <row r="59" spans="2:9" ht="16.899999999999999" customHeight="1" x14ac:dyDescent="0.2">
      <c r="B59" s="2"/>
      <c r="C59" s="6"/>
      <c r="D59" s="2"/>
      <c r="E59" s="2"/>
      <c r="F59" s="10"/>
      <c r="G59" s="9"/>
      <c r="I59" s="268"/>
    </row>
    <row r="60" spans="2:9" ht="16.899999999999999" customHeight="1" x14ac:dyDescent="0.2">
      <c r="B60" s="2"/>
      <c r="C60" s="6"/>
      <c r="D60" s="2"/>
      <c r="E60" s="2"/>
      <c r="F60" s="10"/>
      <c r="G60" s="9"/>
      <c r="I60" s="268"/>
    </row>
    <row r="61" spans="2:9" ht="16.899999999999999" customHeight="1" x14ac:dyDescent="0.2">
      <c r="B61" s="2"/>
      <c r="C61" s="6"/>
      <c r="D61" s="2"/>
      <c r="E61" s="2"/>
      <c r="F61" s="10"/>
      <c r="G61" s="9"/>
      <c r="I61" s="268"/>
    </row>
    <row r="62" spans="2:9" ht="16.899999999999999" customHeight="1" x14ac:dyDescent="0.2">
      <c r="B62" s="2"/>
      <c r="C62" s="6"/>
      <c r="D62" s="2"/>
      <c r="E62" s="2"/>
      <c r="F62" s="10"/>
      <c r="G62" s="9"/>
      <c r="I62" s="268"/>
    </row>
    <row r="63" spans="2:9" ht="16.899999999999999" customHeight="1" x14ac:dyDescent="0.2">
      <c r="B63" s="2"/>
      <c r="C63" s="6"/>
      <c r="D63" s="2"/>
      <c r="E63" s="2"/>
      <c r="F63" s="10"/>
      <c r="G63" s="9"/>
      <c r="I63" s="268"/>
    </row>
    <row r="64" spans="2:9" ht="16.899999999999999" customHeight="1" x14ac:dyDescent="0.2">
      <c r="B64" s="2"/>
      <c r="C64" s="6"/>
      <c r="D64" s="2"/>
      <c r="E64" s="2"/>
      <c r="F64" s="10"/>
      <c r="G64" s="9"/>
      <c r="I64" s="268"/>
    </row>
    <row r="65" spans="2:9" ht="16.899999999999999" hidden="1" customHeight="1" outlineLevel="1" x14ac:dyDescent="0.2">
      <c r="B65" s="16"/>
      <c r="C65" s="197" t="s">
        <v>22</v>
      </c>
      <c r="D65" s="2"/>
      <c r="E65" s="2"/>
      <c r="F65" s="10"/>
      <c r="G65" s="10"/>
      <c r="H65" s="261"/>
    </row>
    <row r="66" spans="2:9" ht="16.899999999999999" hidden="1" customHeight="1" outlineLevel="1" x14ac:dyDescent="0.2">
      <c r="B66" s="17" t="s">
        <v>23</v>
      </c>
      <c r="C66" s="175" t="s">
        <v>24</v>
      </c>
      <c r="D66" s="16"/>
      <c r="E66" s="16"/>
      <c r="F66" s="16"/>
      <c r="G66" s="16"/>
      <c r="H66" s="261"/>
    </row>
    <row r="67" spans="2:9" ht="16.899999999999999" hidden="1" customHeight="1" outlineLevel="1" x14ac:dyDescent="0.2">
      <c r="B67" s="17" t="s">
        <v>23</v>
      </c>
      <c r="C67" s="175" t="s">
        <v>169</v>
      </c>
      <c r="D67" s="18"/>
      <c r="E67" s="18"/>
      <c r="F67" s="18"/>
      <c r="G67" s="18"/>
      <c r="H67" s="261"/>
    </row>
    <row r="68" spans="2:9" ht="16.899999999999999" hidden="1" customHeight="1" outlineLevel="1" x14ac:dyDescent="0.2">
      <c r="B68" s="17" t="s">
        <v>23</v>
      </c>
      <c r="C68" s="175" t="s">
        <v>25</v>
      </c>
      <c r="D68" s="18"/>
      <c r="E68" s="18"/>
      <c r="F68" s="18"/>
      <c r="G68" s="18"/>
      <c r="H68" s="261"/>
    </row>
    <row r="69" spans="2:9" ht="16.899999999999999" hidden="1" customHeight="1" outlineLevel="1" x14ac:dyDescent="0.2">
      <c r="B69" s="17" t="s">
        <v>23</v>
      </c>
      <c r="C69" s="175" t="s">
        <v>26</v>
      </c>
      <c r="D69" s="18"/>
      <c r="E69" s="18"/>
      <c r="F69" s="18"/>
      <c r="G69" s="18"/>
      <c r="H69" s="261"/>
    </row>
    <row r="70" spans="2:9" ht="16.899999999999999" hidden="1" customHeight="1" outlineLevel="1" x14ac:dyDescent="0.2">
      <c r="B70" s="17" t="s">
        <v>23</v>
      </c>
      <c r="C70" s="175" t="s">
        <v>27</v>
      </c>
      <c r="D70" s="18"/>
      <c r="E70" s="18"/>
      <c r="F70" s="18"/>
      <c r="G70" s="18"/>
      <c r="H70" s="261"/>
    </row>
    <row r="71" spans="2:9" ht="16.899999999999999" customHeight="1" collapsed="1" x14ac:dyDescent="0.2"/>
    <row r="72" spans="2:9" s="2" customFormat="1" ht="16.899999999999999" customHeight="1" x14ac:dyDescent="0.2">
      <c r="B72" s="1"/>
      <c r="C72" s="1"/>
      <c r="D72" s="1"/>
      <c r="E72" s="1"/>
      <c r="F72" s="1"/>
      <c r="G72" s="1"/>
      <c r="H72" s="1"/>
      <c r="I72" s="1"/>
    </row>
    <row r="73" spans="2:9" s="2" customFormat="1" ht="24.95" customHeight="1" x14ac:dyDescent="0.2"/>
    <row r="74" spans="2:9" s="2" customFormat="1" ht="24.95" hidden="1" customHeight="1" outlineLevel="1" x14ac:dyDescent="0.2">
      <c r="C74" s="257" t="s">
        <v>158</v>
      </c>
      <c r="D74" s="187" t="str">
        <f>VLOOKUP($C$17,$C$79:$D$82,2)</f>
        <v>SCIA</v>
      </c>
      <c r="E74" s="264" t="s">
        <v>123</v>
      </c>
      <c r="F74" s="216"/>
    </row>
    <row r="75" spans="2:9" s="2" customFormat="1" ht="24.95" hidden="1" customHeight="1" outlineLevel="1" x14ac:dyDescent="0.2">
      <c r="C75" s="257" t="s">
        <v>172</v>
      </c>
      <c r="D75" s="187" t="str">
        <f>E26</f>
        <v>NO</v>
      </c>
      <c r="E75" s="264" t="s">
        <v>124</v>
      </c>
      <c r="F75" s="216"/>
    </row>
    <row r="76" spans="2:9" s="2" customFormat="1" ht="24.95" hidden="1" customHeight="1" outlineLevel="1" x14ac:dyDescent="0.2">
      <c r="C76" s="257"/>
      <c r="D76" s="265" t="str">
        <f>$E$27</f>
        <v>ai sensi dell'art. 36 - "doppia conformità"</v>
      </c>
      <c r="E76" s="216" t="s">
        <v>405</v>
      </c>
      <c r="F76" s="231">
        <v>36</v>
      </c>
    </row>
    <row r="77" spans="2:9" s="2" customFormat="1" ht="24.95" hidden="1" customHeight="1" outlineLevel="1" x14ac:dyDescent="0.2">
      <c r="C77" s="216"/>
      <c r="D77" s="266">
        <f>VLOOKUP($E$27,$E$76:$F$77,2,FALSE)</f>
        <v>36</v>
      </c>
      <c r="E77" s="216" t="s">
        <v>406</v>
      </c>
      <c r="F77" s="231" t="s">
        <v>407</v>
      </c>
    </row>
    <row r="78" spans="2:9" s="2" customFormat="1" ht="24.95" hidden="1" customHeight="1" outlineLevel="1" x14ac:dyDescent="0.2">
      <c r="B78" s="231">
        <v>1</v>
      </c>
      <c r="C78" s="169" t="s">
        <v>274</v>
      </c>
      <c r="D78" s="260" t="s">
        <v>275</v>
      </c>
    </row>
    <row r="79" spans="2:9" s="2" customFormat="1" ht="24.95" hidden="1" customHeight="1" outlineLevel="1" x14ac:dyDescent="0.2">
      <c r="B79" s="231">
        <v>4</v>
      </c>
      <c r="C79" s="169" t="s">
        <v>276</v>
      </c>
      <c r="D79" s="260" t="s">
        <v>130</v>
      </c>
    </row>
    <row r="80" spans="2:9" ht="24.95" hidden="1" customHeight="1" outlineLevel="1" x14ac:dyDescent="0.2">
      <c r="B80" s="231">
        <v>6</v>
      </c>
      <c r="C80" s="169" t="s">
        <v>146</v>
      </c>
      <c r="D80" s="260" t="s">
        <v>127</v>
      </c>
      <c r="E80" s="2"/>
      <c r="F80" s="2"/>
      <c r="G80" s="2"/>
      <c r="H80" s="2"/>
      <c r="I80" s="2"/>
    </row>
    <row r="81" spans="2:4" ht="24.95" hidden="1" customHeight="1" outlineLevel="1" x14ac:dyDescent="0.2">
      <c r="B81" s="231">
        <v>8</v>
      </c>
      <c r="C81" s="169" t="s">
        <v>148</v>
      </c>
      <c r="D81" s="260" t="s">
        <v>128</v>
      </c>
    </row>
    <row r="82" spans="2:4" ht="24.95" hidden="1" customHeight="1" outlineLevel="1" x14ac:dyDescent="0.2">
      <c r="B82" s="231">
        <v>30</v>
      </c>
      <c r="C82" s="169" t="s">
        <v>277</v>
      </c>
      <c r="D82" s="260" t="s">
        <v>278</v>
      </c>
    </row>
    <row r="83" spans="2:4" ht="24.95" hidden="1" customHeight="1" outlineLevel="1" x14ac:dyDescent="0.2">
      <c r="B83" s="231">
        <v>70</v>
      </c>
      <c r="C83" s="169" t="s">
        <v>147</v>
      </c>
      <c r="D83" s="260" t="s">
        <v>131</v>
      </c>
    </row>
    <row r="84" spans="2:4" ht="24.95" hidden="1" customHeight="1" outlineLevel="1" x14ac:dyDescent="0.2">
      <c r="B84" s="231">
        <v>90</v>
      </c>
      <c r="C84" s="169" t="s">
        <v>279</v>
      </c>
      <c r="D84" s="260" t="s">
        <v>280</v>
      </c>
    </row>
    <row r="85" spans="2:4" ht="24.95" hidden="1" customHeight="1" outlineLevel="1" x14ac:dyDescent="0.2">
      <c r="B85" s="135">
        <v>200</v>
      </c>
      <c r="C85" s="169" t="s">
        <v>144</v>
      </c>
      <c r="D85" s="260" t="s">
        <v>129</v>
      </c>
    </row>
    <row r="86" spans="2:4" ht="16.899999999999999" hidden="1" customHeight="1" outlineLevel="1" x14ac:dyDescent="0.2">
      <c r="B86" s="135">
        <v>500</v>
      </c>
      <c r="C86" s="169" t="s">
        <v>145</v>
      </c>
      <c r="D86" s="260" t="s">
        <v>126</v>
      </c>
    </row>
    <row r="87" spans="2:4" ht="16.899999999999999" customHeight="1" collapsed="1" x14ac:dyDescent="0.2"/>
  </sheetData>
  <sheetProtection algorithmName="SHA-512" hashValue="Xb56nbJ4x0VF6TKBNyY3qXeY33uh5gwWTDHRPwTAylSZ/golBYRvYkp/mHLYM2tpAW6diSxqr6vEMvfedxuEJA==" saltValue="hCrAGnTMlad4dE7OEqkp1w==" spinCount="100000" sheet="1" formatCells="0"/>
  <sortState xmlns:xlrd2="http://schemas.microsoft.com/office/spreadsheetml/2017/richdata2" ref="C75:D78">
    <sortCondition ref="C75"/>
  </sortState>
  <mergeCells count="26">
    <mergeCell ref="B10:I10"/>
    <mergeCell ref="B11:I13"/>
    <mergeCell ref="B14:I15"/>
    <mergeCell ref="C39:D40"/>
    <mergeCell ref="C21:D21"/>
    <mergeCell ref="E21:F21"/>
    <mergeCell ref="C17:D18"/>
    <mergeCell ref="E17:I20"/>
    <mergeCell ref="H21:I21"/>
    <mergeCell ref="E22:I24"/>
    <mergeCell ref="E26:I26"/>
    <mergeCell ref="E28:I29"/>
    <mergeCell ref="E25:I25"/>
    <mergeCell ref="E30:I30"/>
    <mergeCell ref="E31:I32"/>
    <mergeCell ref="I55:I64"/>
    <mergeCell ref="C22:D22"/>
    <mergeCell ref="C30:D30"/>
    <mergeCell ref="G42:H43"/>
    <mergeCell ref="C31:D31"/>
    <mergeCell ref="C33:D33"/>
    <mergeCell ref="C28:D28"/>
    <mergeCell ref="E39:F40"/>
    <mergeCell ref="E42:F43"/>
    <mergeCell ref="E27:I27"/>
    <mergeCell ref="E33:I36"/>
  </mergeCells>
  <phoneticPr fontId="0" type="noConversion"/>
  <conditionalFormatting sqref="E26:I27">
    <cfRule type="expression" dxfId="29" priority="1">
      <formula>$E$26="NO"</formula>
    </cfRule>
    <cfRule type="expression" dxfId="28" priority="2">
      <formula>$D$77=36</formula>
    </cfRule>
    <cfRule type="expression" dxfId="27" priority="3">
      <formula>$D$77="36bis"</formula>
    </cfRule>
  </conditionalFormatting>
  <conditionalFormatting sqref="Q21:S26 Q36:S36 L37:N37 M38:O38">
    <cfRule type="expression" dxfId="26" priority="7" stopIfTrue="1">
      <formula>$C$17&lt;&gt;"Permesso di Costruire in SANATORIA presentato da:"</formula>
    </cfRule>
  </conditionalFormatting>
  <dataValidations count="3">
    <dataValidation type="list" allowBlank="1" showInputMessage="1" showErrorMessage="1" sqref="E39:F40 E26" xr:uid="{00000000-0002-0000-0100-000000000000}">
      <formula1>$E$74:$E$75</formula1>
    </dataValidation>
    <dataValidation type="list" allowBlank="1" showInputMessage="1" showErrorMessage="1" sqref="C17:D18" xr:uid="{00000000-0002-0000-0100-000001000000}">
      <formula1>$C$78:$C$81</formula1>
    </dataValidation>
    <dataValidation type="list" allowBlank="1" showInputMessage="1" showErrorMessage="1" sqref="E27:I27" xr:uid="{2FBED134-6CDB-4772-91E6-7AE9CD006F99}">
      <formula1>$E$76:$E$77</formula1>
    </dataValidation>
  </dataValidations>
  <printOptions horizontalCentered="1"/>
  <pageMargins left="0.78740157480314965" right="0.39370078740157483" top="0.78740157480314965" bottom="0.78740157480314965" header="0.51181102362204722" footer="0.51181102362204722"/>
  <pageSetup paperSize="9" scale="88" orientation="portrait" r:id="rId1"/>
  <headerFooter alignWithMargins="0">
    <oddHeader>&amp;L&amp;9Comune di CARAVAGGIO - Provincia di Bergamo</oddHeader>
    <oddFooter>&amp;L&amp;9modulistica predisposta da
Area V – EDILIZIA PRIVATA – URBANISTICA</oddFooter>
  </headerFooter>
  <ignoredErrors>
    <ignoredError sqref="E21"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2">
    <tabColor indexed="41"/>
  </sheetPr>
  <dimension ref="B2:O54"/>
  <sheetViews>
    <sheetView view="pageBreakPreview" zoomScale="70" zoomScaleNormal="75" zoomScaleSheetLayoutView="70" workbookViewId="0">
      <selection activeCell="E15" activeCellId="1" sqref="E6:E11 E15:E20"/>
    </sheetView>
  </sheetViews>
  <sheetFormatPr defaultColWidth="8.77734375" defaultRowHeight="19.899999999999999" customHeight="1" outlineLevelRow="3" x14ac:dyDescent="0.2"/>
  <cols>
    <col min="1" max="1" width="2.77734375" style="16" customWidth="1"/>
    <col min="2" max="2" width="9.77734375" style="16" customWidth="1"/>
    <col min="3" max="3" width="15.77734375" style="16" customWidth="1"/>
    <col min="4" max="4" width="9.77734375" style="16" customWidth="1"/>
    <col min="5" max="5" width="15.77734375" style="16" customWidth="1"/>
    <col min="6" max="7" width="9.77734375" style="16" customWidth="1"/>
    <col min="8" max="8" width="15.77734375" style="16" customWidth="1"/>
    <col min="9" max="9" width="2.77734375" style="16" customWidth="1"/>
    <col min="10" max="10" width="8" style="16" bestFit="1" customWidth="1"/>
    <col min="11" max="11" width="10.21875" style="16" bestFit="1" customWidth="1"/>
    <col min="12" max="12" width="12.6640625" style="16" customWidth="1"/>
    <col min="13" max="13" width="2.77734375" style="16" customWidth="1"/>
    <col min="14" max="14" width="10.21875" style="16" bestFit="1" customWidth="1"/>
    <col min="15" max="15" width="12.6640625" style="16" customWidth="1"/>
    <col min="16" max="16384" width="8.77734375" style="16"/>
  </cols>
  <sheetData>
    <row r="2" spans="2:15" ht="50.1" customHeight="1" x14ac:dyDescent="0.2">
      <c r="B2" s="370" t="str">
        <f>'Copertina 2025'!C17</f>
        <v>Segnalazione Certificata di Inizio Attività 
presentata da:</v>
      </c>
      <c r="C2" s="370"/>
      <c r="D2" s="370"/>
      <c r="E2" s="371" t="str">
        <f>'Copertina 2025'!E17</f>
        <v>cognome e nome</v>
      </c>
      <c r="F2" s="371"/>
      <c r="G2" s="371"/>
      <c r="H2" s="371"/>
    </row>
    <row r="3" spans="2:15" ht="35.1" customHeight="1" thickBot="1" x14ac:dyDescent="0.25">
      <c r="B3" s="372" t="s">
        <v>6</v>
      </c>
      <c r="C3" s="372"/>
      <c r="D3" s="372"/>
      <c r="E3" s="371" t="str">
        <f>'Copertina 2025'!E28</f>
        <v>indicare la Via/Piazza/ecc.</v>
      </c>
      <c r="F3" s="371"/>
      <c r="G3" s="371"/>
      <c r="H3" s="371"/>
    </row>
    <row r="4" spans="2:15" ht="40.15" customHeight="1" outlineLevel="1" thickBot="1" x14ac:dyDescent="0.25">
      <c r="B4" s="360" t="s">
        <v>41</v>
      </c>
      <c r="C4" s="361"/>
      <c r="D4" s="361"/>
      <c r="E4" s="361"/>
      <c r="F4" s="361"/>
      <c r="G4" s="361"/>
      <c r="H4" s="362"/>
    </row>
    <row r="5" spans="2:15" ht="30" customHeight="1" outlineLevel="1" thickBot="1" x14ac:dyDescent="0.25">
      <c r="B5" s="30"/>
      <c r="C5" s="31"/>
      <c r="D5" s="31"/>
      <c r="E5" s="32" t="s">
        <v>42</v>
      </c>
      <c r="F5" s="33"/>
      <c r="G5" s="34" t="s">
        <v>43</v>
      </c>
      <c r="H5" s="35" t="s">
        <v>28</v>
      </c>
      <c r="J5" s="19"/>
      <c r="K5" s="338" t="s">
        <v>44</v>
      </c>
      <c r="L5" s="339"/>
      <c r="M5" s="20"/>
      <c r="N5" s="358" t="s">
        <v>29</v>
      </c>
      <c r="O5" s="359"/>
    </row>
    <row r="6" spans="2:15" ht="19.899999999999999" customHeight="1" outlineLevel="1" x14ac:dyDescent="0.2">
      <c r="B6" s="340" t="s">
        <v>45</v>
      </c>
      <c r="C6" s="342" t="s">
        <v>100</v>
      </c>
      <c r="D6" s="343"/>
      <c r="E6" s="36">
        <v>100</v>
      </c>
      <c r="F6" s="21" t="s">
        <v>31</v>
      </c>
      <c r="G6" s="37">
        <v>23.25</v>
      </c>
      <c r="H6" s="22">
        <f t="shared" ref="H6:H11" si="0">E6*G6</f>
        <v>2325</v>
      </c>
      <c r="J6" s="346" t="s">
        <v>45</v>
      </c>
      <c r="K6" s="338" t="s">
        <v>30</v>
      </c>
      <c r="L6" s="350">
        <f>H6+H7+H8</f>
        <v>4432</v>
      </c>
      <c r="M6" s="23"/>
      <c r="N6" s="367" t="s">
        <v>30</v>
      </c>
      <c r="O6" s="363">
        <f>L6+L15</f>
        <v>4432</v>
      </c>
    </row>
    <row r="7" spans="2:15" ht="19.899999999999999" customHeight="1" outlineLevel="1" x14ac:dyDescent="0.2">
      <c r="B7" s="340"/>
      <c r="C7" s="344"/>
      <c r="D7" s="345"/>
      <c r="E7" s="38">
        <v>100</v>
      </c>
      <c r="F7" s="207" t="s">
        <v>33</v>
      </c>
      <c r="G7" s="39">
        <v>15.52</v>
      </c>
      <c r="H7" s="26">
        <f t="shared" si="0"/>
        <v>1552</v>
      </c>
      <c r="J7" s="347"/>
      <c r="K7" s="349"/>
      <c r="L7" s="351"/>
      <c r="M7" s="23"/>
      <c r="N7" s="365"/>
      <c r="O7" s="364"/>
    </row>
    <row r="8" spans="2:15" ht="19.899999999999999" customHeight="1" outlineLevel="1" x14ac:dyDescent="0.2">
      <c r="B8" s="340"/>
      <c r="C8" s="344"/>
      <c r="D8" s="345"/>
      <c r="E8" s="40">
        <v>100</v>
      </c>
      <c r="F8" s="24" t="s">
        <v>46</v>
      </c>
      <c r="G8" s="41">
        <v>5.55</v>
      </c>
      <c r="H8" s="25">
        <f t="shared" si="0"/>
        <v>555</v>
      </c>
      <c r="J8" s="347"/>
      <c r="K8" s="349"/>
      <c r="L8" s="351"/>
      <c r="M8" s="23"/>
      <c r="N8" s="365"/>
      <c r="O8" s="364"/>
    </row>
    <row r="9" spans="2:15" ht="19.899999999999999" customHeight="1" outlineLevel="1" x14ac:dyDescent="0.2">
      <c r="B9" s="340"/>
      <c r="C9" s="344" t="s">
        <v>179</v>
      </c>
      <c r="D9" s="352"/>
      <c r="E9" s="12">
        <v>0</v>
      </c>
      <c r="F9" s="207" t="s">
        <v>31</v>
      </c>
      <c r="G9" s="39">
        <v>9.3000000000000007</v>
      </c>
      <c r="H9" s="26">
        <f t="shared" si="0"/>
        <v>0</v>
      </c>
      <c r="J9" s="347"/>
      <c r="K9" s="349" t="s">
        <v>32</v>
      </c>
      <c r="L9" s="351">
        <f>H10+H9+H11</f>
        <v>0</v>
      </c>
      <c r="M9" s="23"/>
      <c r="N9" s="365" t="s">
        <v>32</v>
      </c>
      <c r="O9" s="364">
        <f>L9+L18</f>
        <v>0</v>
      </c>
    </row>
    <row r="10" spans="2:15" ht="19.899999999999999" customHeight="1" outlineLevel="1" x14ac:dyDescent="0.2">
      <c r="B10" s="340"/>
      <c r="C10" s="353"/>
      <c r="D10" s="352"/>
      <c r="E10" s="12">
        <v>0</v>
      </c>
      <c r="F10" s="207" t="s">
        <v>33</v>
      </c>
      <c r="G10" s="39">
        <v>6.21</v>
      </c>
      <c r="H10" s="26">
        <f t="shared" si="0"/>
        <v>0</v>
      </c>
      <c r="J10" s="347"/>
      <c r="K10" s="349"/>
      <c r="L10" s="351"/>
      <c r="M10" s="23"/>
      <c r="N10" s="365"/>
      <c r="O10" s="364"/>
    </row>
    <row r="11" spans="2:15" ht="19.899999999999999" customHeight="1" outlineLevel="1" thickBot="1" x14ac:dyDescent="0.25">
      <c r="B11" s="341"/>
      <c r="C11" s="354"/>
      <c r="D11" s="355"/>
      <c r="E11" s="42">
        <v>0</v>
      </c>
      <c r="F11" s="43" t="s">
        <v>46</v>
      </c>
      <c r="G11" s="214">
        <v>2.78</v>
      </c>
      <c r="H11" s="44">
        <f t="shared" si="0"/>
        <v>0</v>
      </c>
      <c r="J11" s="348"/>
      <c r="K11" s="356"/>
      <c r="L11" s="357"/>
      <c r="M11" s="23"/>
      <c r="N11" s="366"/>
      <c r="O11" s="368"/>
    </row>
    <row r="12" spans="2:15" ht="19.899999999999999" customHeight="1" thickBot="1" x14ac:dyDescent="0.25">
      <c r="B12" s="6"/>
      <c r="C12" s="18"/>
      <c r="D12" s="207"/>
      <c r="E12" s="28"/>
      <c r="F12" s="207"/>
      <c r="G12" s="29"/>
      <c r="H12" s="29"/>
    </row>
    <row r="13" spans="2:15" ht="40.15" customHeight="1" outlineLevel="1" thickBot="1" x14ac:dyDescent="0.25">
      <c r="B13" s="360" t="s">
        <v>47</v>
      </c>
      <c r="C13" s="361"/>
      <c r="D13" s="361"/>
      <c r="E13" s="361"/>
      <c r="F13" s="361"/>
      <c r="G13" s="361"/>
      <c r="H13" s="362"/>
    </row>
    <row r="14" spans="2:15" ht="30" customHeight="1" outlineLevel="1" x14ac:dyDescent="0.2">
      <c r="B14" s="30"/>
      <c r="C14" s="31"/>
      <c r="D14" s="31"/>
      <c r="E14" s="32" t="s">
        <v>42</v>
      </c>
      <c r="F14" s="33"/>
      <c r="G14" s="34" t="s">
        <v>43</v>
      </c>
      <c r="H14" s="35" t="s">
        <v>28</v>
      </c>
      <c r="J14" s="19"/>
      <c r="K14" s="338" t="s">
        <v>44</v>
      </c>
      <c r="L14" s="339"/>
    </row>
    <row r="15" spans="2:15" ht="19.899999999999999" customHeight="1" outlineLevel="1" x14ac:dyDescent="0.2">
      <c r="B15" s="340" t="s">
        <v>48</v>
      </c>
      <c r="C15" s="342" t="s">
        <v>100</v>
      </c>
      <c r="D15" s="343"/>
      <c r="E15" s="36">
        <v>0</v>
      </c>
      <c r="F15" s="21" t="s">
        <v>31</v>
      </c>
      <c r="G15" s="37">
        <v>16.27</v>
      </c>
      <c r="H15" s="22">
        <f t="shared" ref="H15:H20" si="1">E15*G15</f>
        <v>0</v>
      </c>
      <c r="J15" s="346" t="s">
        <v>48</v>
      </c>
      <c r="K15" s="338" t="s">
        <v>30</v>
      </c>
      <c r="L15" s="350">
        <f>H15+H16+H17</f>
        <v>0</v>
      </c>
    </row>
    <row r="16" spans="2:15" ht="19.5" customHeight="1" outlineLevel="1" x14ac:dyDescent="0.2">
      <c r="B16" s="340"/>
      <c r="C16" s="344"/>
      <c r="D16" s="345"/>
      <c r="E16" s="38">
        <v>0</v>
      </c>
      <c r="F16" s="207" t="s">
        <v>33</v>
      </c>
      <c r="G16" s="39">
        <v>10.86</v>
      </c>
      <c r="H16" s="26">
        <f t="shared" si="1"/>
        <v>0</v>
      </c>
      <c r="J16" s="347"/>
      <c r="K16" s="349"/>
      <c r="L16" s="351"/>
    </row>
    <row r="17" spans="2:13" ht="19.899999999999999" customHeight="1" outlineLevel="1" x14ac:dyDescent="0.2">
      <c r="B17" s="340"/>
      <c r="C17" s="344"/>
      <c r="D17" s="345"/>
      <c r="E17" s="40">
        <v>0</v>
      </c>
      <c r="F17" s="24" t="s">
        <v>46</v>
      </c>
      <c r="G17" s="41">
        <v>3.89</v>
      </c>
      <c r="H17" s="25">
        <f t="shared" si="1"/>
        <v>0</v>
      </c>
      <c r="J17" s="347"/>
      <c r="K17" s="349"/>
      <c r="L17" s="351"/>
    </row>
    <row r="18" spans="2:13" ht="19.899999999999999" customHeight="1" outlineLevel="1" x14ac:dyDescent="0.2">
      <c r="B18" s="340"/>
      <c r="C18" s="344" t="s">
        <v>179</v>
      </c>
      <c r="D18" s="352"/>
      <c r="E18" s="12">
        <v>0</v>
      </c>
      <c r="F18" s="207" t="s">
        <v>31</v>
      </c>
      <c r="G18" s="39">
        <v>6.51</v>
      </c>
      <c r="H18" s="26">
        <f t="shared" si="1"/>
        <v>0</v>
      </c>
      <c r="J18" s="347"/>
      <c r="K18" s="349" t="s">
        <v>32</v>
      </c>
      <c r="L18" s="351">
        <f>H19+H18+H20</f>
        <v>0</v>
      </c>
    </row>
    <row r="19" spans="2:13" ht="19.899999999999999" customHeight="1" outlineLevel="1" x14ac:dyDescent="0.2">
      <c r="B19" s="340"/>
      <c r="C19" s="353"/>
      <c r="D19" s="352"/>
      <c r="E19" s="12">
        <v>0</v>
      </c>
      <c r="F19" s="207" t="s">
        <v>33</v>
      </c>
      <c r="G19" s="39">
        <v>4.3499999999999996</v>
      </c>
      <c r="H19" s="26">
        <f t="shared" si="1"/>
        <v>0</v>
      </c>
      <c r="J19" s="347"/>
      <c r="K19" s="349"/>
      <c r="L19" s="351"/>
    </row>
    <row r="20" spans="2:13" ht="19.899999999999999" customHeight="1" outlineLevel="1" thickBot="1" x14ac:dyDescent="0.25">
      <c r="B20" s="341"/>
      <c r="C20" s="354"/>
      <c r="D20" s="355"/>
      <c r="E20" s="42">
        <v>0</v>
      </c>
      <c r="F20" s="43" t="s">
        <v>46</v>
      </c>
      <c r="G20" s="214">
        <v>1.95</v>
      </c>
      <c r="H20" s="44">
        <f t="shared" si="1"/>
        <v>0</v>
      </c>
      <c r="J20" s="348"/>
      <c r="K20" s="356"/>
      <c r="L20" s="357"/>
    </row>
    <row r="21" spans="2:13" ht="19.899999999999999" customHeight="1" thickBot="1" x14ac:dyDescent="0.25"/>
    <row r="22" spans="2:13" ht="40.15" hidden="1" customHeight="1" outlineLevel="1" thickBot="1" x14ac:dyDescent="0.25">
      <c r="B22" s="373" t="s">
        <v>29</v>
      </c>
      <c r="C22" s="374"/>
      <c r="D22" s="374"/>
      <c r="E22" s="374"/>
      <c r="F22" s="374"/>
      <c r="G22" s="374"/>
      <c r="H22" s="375"/>
    </row>
    <row r="23" spans="2:13" ht="19.899999999999999" hidden="1" customHeight="1" outlineLevel="1" x14ac:dyDescent="0.2">
      <c r="B23" s="376" t="s">
        <v>34</v>
      </c>
      <c r="C23" s="300"/>
      <c r="D23" s="377"/>
      <c r="E23" s="383" t="s">
        <v>35</v>
      </c>
      <c r="F23" s="383"/>
      <c r="G23" s="384">
        <f>H6+H9+H15+H18</f>
        <v>2325</v>
      </c>
      <c r="H23" s="385"/>
    </row>
    <row r="24" spans="2:13" ht="19.899999999999999" hidden="1" customHeight="1" outlineLevel="1" x14ac:dyDescent="0.2">
      <c r="B24" s="378"/>
      <c r="C24" s="303"/>
      <c r="D24" s="379"/>
      <c r="E24" s="383" t="s">
        <v>36</v>
      </c>
      <c r="F24" s="383"/>
      <c r="G24" s="384">
        <f>H7+H10+H16+H19</f>
        <v>1552</v>
      </c>
      <c r="H24" s="385"/>
    </row>
    <row r="25" spans="2:13" ht="19.899999999999999" hidden="1" customHeight="1" outlineLevel="1" x14ac:dyDescent="0.2">
      <c r="B25" s="380"/>
      <c r="C25" s="381"/>
      <c r="D25" s="382"/>
      <c r="E25" s="386" t="s">
        <v>49</v>
      </c>
      <c r="F25" s="386"/>
      <c r="G25" s="329">
        <f>H8+H11+H17+H20</f>
        <v>555</v>
      </c>
      <c r="H25" s="330"/>
      <c r="L25" s="45"/>
      <c r="M25" s="45"/>
    </row>
    <row r="26" spans="2:13" ht="19.899999999999999" hidden="1" customHeight="1" outlineLevel="1" x14ac:dyDescent="0.2">
      <c r="B26" s="331" t="s">
        <v>114</v>
      </c>
      <c r="C26" s="332"/>
      <c r="D26" s="333"/>
      <c r="E26" s="334" t="s">
        <v>35</v>
      </c>
      <c r="F26" s="335"/>
      <c r="G26" s="336">
        <v>0</v>
      </c>
      <c r="H26" s="337"/>
      <c r="L26" s="45"/>
      <c r="M26" s="45"/>
    </row>
    <row r="27" spans="2:13" ht="19.899999999999999" hidden="1" customHeight="1" outlineLevel="1" x14ac:dyDescent="0.2">
      <c r="B27" s="309"/>
      <c r="C27" s="310"/>
      <c r="D27" s="311"/>
      <c r="E27" s="312" t="s">
        <v>36</v>
      </c>
      <c r="F27" s="313"/>
      <c r="G27" s="314">
        <v>0</v>
      </c>
      <c r="H27" s="315"/>
      <c r="L27" s="45"/>
      <c r="M27" s="45"/>
    </row>
    <row r="28" spans="2:13" ht="19.899999999999999" hidden="1" customHeight="1" outlineLevel="1" thickBot="1" x14ac:dyDescent="0.25">
      <c r="B28" s="309" t="s">
        <v>38</v>
      </c>
      <c r="C28" s="310"/>
      <c r="D28" s="311"/>
      <c r="E28" s="312" t="s">
        <v>49</v>
      </c>
      <c r="F28" s="313"/>
      <c r="G28" s="314">
        <v>0</v>
      </c>
      <c r="H28" s="315"/>
      <c r="L28" s="45"/>
      <c r="M28" s="45"/>
    </row>
    <row r="29" spans="2:13" ht="19.899999999999999" customHeight="1" collapsed="1" x14ac:dyDescent="0.2">
      <c r="B29" s="316" t="s">
        <v>29</v>
      </c>
      <c r="C29" s="317"/>
      <c r="D29" s="318"/>
      <c r="E29" s="325" t="s">
        <v>35</v>
      </c>
      <c r="F29" s="325"/>
      <c r="G29" s="301">
        <f>G23-G26</f>
        <v>2325</v>
      </c>
      <c r="H29" s="302"/>
      <c r="L29" s="45"/>
      <c r="M29" s="45"/>
    </row>
    <row r="30" spans="2:13" ht="19.899999999999999" customHeight="1" x14ac:dyDescent="0.2">
      <c r="B30" s="319"/>
      <c r="C30" s="320"/>
      <c r="D30" s="321"/>
      <c r="E30" s="326" t="s">
        <v>36</v>
      </c>
      <c r="F30" s="326"/>
      <c r="G30" s="304">
        <f>G24-G27</f>
        <v>1552</v>
      </c>
      <c r="H30" s="305"/>
    </row>
    <row r="31" spans="2:13" ht="19.899999999999999" customHeight="1" thickBot="1" x14ac:dyDescent="0.25">
      <c r="B31" s="319"/>
      <c r="C31" s="320"/>
      <c r="D31" s="321"/>
      <c r="E31" s="327" t="s">
        <v>49</v>
      </c>
      <c r="F31" s="328"/>
      <c r="G31" s="294">
        <f>G25-G28</f>
        <v>555</v>
      </c>
      <c r="H31" s="295"/>
    </row>
    <row r="32" spans="2:13" ht="39.950000000000003" customHeight="1" thickTop="1" thickBot="1" x14ac:dyDescent="0.25">
      <c r="B32" s="322"/>
      <c r="C32" s="323"/>
      <c r="D32" s="324"/>
      <c r="E32" s="306"/>
      <c r="F32" s="306"/>
      <c r="G32" s="307">
        <f>G29+G30+G31</f>
        <v>4432</v>
      </c>
      <c r="H32" s="308"/>
    </row>
    <row r="33" spans="2:8" ht="19.899999999999999" customHeight="1" x14ac:dyDescent="0.2">
      <c r="B33" s="296"/>
      <c r="C33" s="296"/>
      <c r="D33" s="296"/>
      <c r="E33" s="296"/>
      <c r="F33" s="296"/>
      <c r="G33" s="296"/>
      <c r="H33" s="296"/>
    </row>
    <row r="34" spans="2:8" ht="39.950000000000003" hidden="1" customHeight="1" outlineLevel="1" thickBot="1" x14ac:dyDescent="0.25">
      <c r="B34" s="297" t="s">
        <v>183</v>
      </c>
      <c r="C34" s="298"/>
      <c r="D34" s="298"/>
      <c r="E34" s="298"/>
      <c r="F34" s="298"/>
      <c r="G34" s="298"/>
      <c r="H34" s="299"/>
    </row>
    <row r="35" spans="2:8" ht="19.899999999999999" hidden="1" customHeight="1" outlineLevel="1" x14ac:dyDescent="0.2">
      <c r="B35" s="285" t="s">
        <v>39</v>
      </c>
      <c r="C35" s="286"/>
      <c r="D35" s="236" t="s">
        <v>160</v>
      </c>
      <c r="E35" s="300" t="s">
        <v>163</v>
      </c>
      <c r="F35" s="300"/>
      <c r="G35" s="301">
        <f>IF(D35="gratuita", G29,G29*2)</f>
        <v>4650</v>
      </c>
      <c r="H35" s="302"/>
    </row>
    <row r="36" spans="2:8" ht="19.899999999999999" hidden="1" customHeight="1" outlineLevel="1" x14ac:dyDescent="0.2">
      <c r="B36" s="287"/>
      <c r="C36" s="288"/>
      <c r="D36" s="237" t="s">
        <v>160</v>
      </c>
      <c r="E36" s="303" t="s">
        <v>162</v>
      </c>
      <c r="F36" s="303"/>
      <c r="G36" s="304">
        <f>IF(D36="gratuita", G30,G30*2)</f>
        <v>3104</v>
      </c>
      <c r="H36" s="305"/>
    </row>
    <row r="37" spans="2:8" ht="19.899999999999999" hidden="1" customHeight="1" outlineLevel="1" thickBot="1" x14ac:dyDescent="0.25">
      <c r="B37" s="287"/>
      <c r="C37" s="288"/>
      <c r="D37" s="238" t="s">
        <v>160</v>
      </c>
      <c r="E37" s="293" t="s">
        <v>164</v>
      </c>
      <c r="F37" s="293"/>
      <c r="G37" s="294">
        <f>IF(D37="gratuita", G31,G31*2)</f>
        <v>1110</v>
      </c>
      <c r="H37" s="295"/>
    </row>
    <row r="38" spans="2:8" ht="39.950000000000003" hidden="1" customHeight="1" outlineLevel="1" thickTop="1" thickBot="1" x14ac:dyDescent="0.25">
      <c r="B38" s="289"/>
      <c r="C38" s="290"/>
      <c r="D38" s="291" t="s">
        <v>29</v>
      </c>
      <c r="E38" s="292"/>
      <c r="F38" s="292"/>
      <c r="G38" s="283">
        <f>G35+G36+G37</f>
        <v>8864</v>
      </c>
      <c r="H38" s="284"/>
    </row>
    <row r="39" spans="2:8" ht="19.899999999999999" customHeight="1" collapsed="1" x14ac:dyDescent="0.2"/>
    <row r="44" spans="2:8" ht="19.899999999999999" hidden="1" customHeight="1" outlineLevel="3" x14ac:dyDescent="0.2">
      <c r="D44" s="207" t="s">
        <v>158</v>
      </c>
      <c r="E44" s="187" t="str">
        <f>'Copertina 2025'!D74</f>
        <v>SCIA</v>
      </c>
      <c r="H44" s="187" t="s">
        <v>160</v>
      </c>
    </row>
    <row r="45" spans="2:8" ht="19.899999999999999" hidden="1" customHeight="1" outlineLevel="3" x14ac:dyDescent="0.2">
      <c r="D45" s="207" t="s">
        <v>171</v>
      </c>
      <c r="E45" s="187" t="str">
        <f>'Copertina 2025'!D75</f>
        <v>NO</v>
      </c>
      <c r="H45" s="187" t="s">
        <v>161</v>
      </c>
    </row>
    <row r="46" spans="2:8" ht="19.899999999999999" hidden="1" customHeight="1" outlineLevel="3" x14ac:dyDescent="0.2">
      <c r="D46" s="207" t="s">
        <v>159</v>
      </c>
      <c r="E46" s="187" t="str">
        <f>'Copertina 2025'!D76</f>
        <v>ai sensi dell'art. 36 - "doppia conformità"</v>
      </c>
    </row>
    <row r="47" spans="2:8" ht="19.899999999999999" hidden="1" customHeight="1" outlineLevel="3" x14ac:dyDescent="0.2">
      <c r="D47" s="207"/>
      <c r="E47" s="187"/>
    </row>
    <row r="48" spans="2:8" ht="19.899999999999999" hidden="1" customHeight="1" outlineLevel="3" x14ac:dyDescent="0.2">
      <c r="D48" s="369" t="s">
        <v>273</v>
      </c>
      <c r="E48" s="369"/>
    </row>
    <row r="49" spans="4:5" ht="19.899999999999999" hidden="1" customHeight="1" outlineLevel="3" x14ac:dyDescent="0.2">
      <c r="D49" s="369" t="s">
        <v>125</v>
      </c>
      <c r="E49" s="369"/>
    </row>
    <row r="50" spans="4:5" ht="19.899999999999999" hidden="1" customHeight="1" outlineLevel="3" x14ac:dyDescent="0.2">
      <c r="D50" s="369" t="s">
        <v>40</v>
      </c>
      <c r="E50" s="369"/>
    </row>
    <row r="51" spans="4:5" ht="19.899999999999999" hidden="1" customHeight="1" outlineLevel="3" x14ac:dyDescent="0.2">
      <c r="D51" s="369" t="s">
        <v>114</v>
      </c>
      <c r="E51" s="369"/>
    </row>
    <row r="52" spans="4:5" ht="19.899999999999999" customHeight="1" collapsed="1" x14ac:dyDescent="0.2">
      <c r="D52" s="2"/>
      <c r="E52" s="2"/>
    </row>
    <row r="53" spans="4:5" ht="19.899999999999999" customHeight="1" x14ac:dyDescent="0.2">
      <c r="D53" s="2"/>
    </row>
    <row r="54" spans="4:5" ht="19.899999999999999" customHeight="1" x14ac:dyDescent="0.2">
      <c r="D54" s="2"/>
    </row>
  </sheetData>
  <sheetProtection algorithmName="SHA-512" hashValue="PBD4kG3+fT/hpYz4YxOGjdpxbmLZX+yceTV1pTvjrzdecw8iap4knYKxwaNV+ULD3BNGFhFVIn1zgOk6gZEfNg==" saltValue="hYiWbIg0js7TL23O8Mz8IA==" spinCount="100000" sheet="1" objects="1" scenarios="1"/>
  <mergeCells count="69">
    <mergeCell ref="D48:E48"/>
    <mergeCell ref="D49:E49"/>
    <mergeCell ref="D50:E50"/>
    <mergeCell ref="D51:E51"/>
    <mergeCell ref="B2:D2"/>
    <mergeCell ref="E2:H2"/>
    <mergeCell ref="B3:D3"/>
    <mergeCell ref="E3:H3"/>
    <mergeCell ref="B22:H22"/>
    <mergeCell ref="B23:D25"/>
    <mergeCell ref="B13:H13"/>
    <mergeCell ref="E23:F23"/>
    <mergeCell ref="G23:H23"/>
    <mergeCell ref="E24:F24"/>
    <mergeCell ref="G24:H24"/>
    <mergeCell ref="E25:F25"/>
    <mergeCell ref="N5:O5"/>
    <mergeCell ref="B4:H4"/>
    <mergeCell ref="K5:L5"/>
    <mergeCell ref="O6:O8"/>
    <mergeCell ref="N9:N11"/>
    <mergeCell ref="N6:N8"/>
    <mergeCell ref="K6:K8"/>
    <mergeCell ref="L6:L8"/>
    <mergeCell ref="O9:O11"/>
    <mergeCell ref="C9:D11"/>
    <mergeCell ref="K9:K11"/>
    <mergeCell ref="L9:L11"/>
    <mergeCell ref="B6:B11"/>
    <mergeCell ref="C6:D8"/>
    <mergeCell ref="J6:J11"/>
    <mergeCell ref="K14:L14"/>
    <mergeCell ref="B15:B20"/>
    <mergeCell ref="C15:D17"/>
    <mergeCell ref="J15:J20"/>
    <mergeCell ref="K15:K17"/>
    <mergeCell ref="L15:L17"/>
    <mergeCell ref="C18:D20"/>
    <mergeCell ref="K18:K20"/>
    <mergeCell ref="L18:L20"/>
    <mergeCell ref="G25:H25"/>
    <mergeCell ref="B26:D27"/>
    <mergeCell ref="E26:F26"/>
    <mergeCell ref="G26:H26"/>
    <mergeCell ref="E27:F27"/>
    <mergeCell ref="G27:H27"/>
    <mergeCell ref="E32:F32"/>
    <mergeCell ref="G32:H32"/>
    <mergeCell ref="B28:D28"/>
    <mergeCell ref="E28:F28"/>
    <mergeCell ref="G28:H28"/>
    <mergeCell ref="B29:D32"/>
    <mergeCell ref="E29:F29"/>
    <mergeCell ref="G29:H29"/>
    <mergeCell ref="E30:F30"/>
    <mergeCell ref="G30:H30"/>
    <mergeCell ref="E31:F31"/>
    <mergeCell ref="G31:H31"/>
    <mergeCell ref="B33:H33"/>
    <mergeCell ref="B34:H34"/>
    <mergeCell ref="E35:F35"/>
    <mergeCell ref="G35:H35"/>
    <mergeCell ref="E36:F36"/>
    <mergeCell ref="G36:H36"/>
    <mergeCell ref="G38:H38"/>
    <mergeCell ref="B35:C38"/>
    <mergeCell ref="D38:F38"/>
    <mergeCell ref="E37:F37"/>
    <mergeCell ref="G37:H37"/>
  </mergeCells>
  <phoneticPr fontId="0" type="noConversion"/>
  <conditionalFormatting sqref="B22:H32">
    <cfRule type="expression" dxfId="25" priority="9" stopIfTrue="1">
      <formula>$E$45="SI"</formula>
    </cfRule>
  </conditionalFormatting>
  <conditionalFormatting sqref="B34:H38">
    <cfRule type="expression" dxfId="24" priority="8" stopIfTrue="1">
      <formula>$E$45="NO"</formula>
    </cfRule>
  </conditionalFormatting>
  <conditionalFormatting sqref="D35:D37">
    <cfRule type="expression" dxfId="23" priority="2" stopIfTrue="1">
      <formula>$D35="gratuita"</formula>
    </cfRule>
  </conditionalFormatting>
  <dataValidations count="2">
    <dataValidation type="list" allowBlank="1" showInputMessage="1" showErrorMessage="1" sqref="B26:D27" xr:uid="{00000000-0002-0000-0500-000000000000}">
      <formula1>$D$48:$D$51</formula1>
    </dataValidation>
    <dataValidation type="list" allowBlank="1" showInputMessage="1" showErrorMessage="1" sqref="D35:D37" xr:uid="{00000000-0002-0000-0500-000001000000}">
      <formula1>$H$44:$H$45</formula1>
    </dataValidation>
  </dataValidations>
  <printOptions horizontalCentered="1"/>
  <pageMargins left="1.1811023622047245" right="0.39370078740157483" top="0.78740157480314965" bottom="0.78740157480314965" header="0.51181102362204722" footer="0.51181102362204722"/>
  <pageSetup scale="75" orientation="portrait" r:id="rId1"/>
  <headerFooter alignWithMargins="0">
    <oddHeader>&amp;L&amp;10Comune di CARAVAGGIO - Provincia di Bergamo</oddHeader>
    <oddFooter>&amp;R&amp;10Determinazione dei contributi - FABBRICATI INDUSTRIALI e ARTIGIANALI</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tabColor indexed="47"/>
  </sheetPr>
  <dimension ref="B2:M54"/>
  <sheetViews>
    <sheetView view="pageBreakPreview" zoomScale="70" zoomScaleNormal="75" zoomScaleSheetLayoutView="70" workbookViewId="0">
      <selection activeCell="E6" sqref="E6:E9"/>
    </sheetView>
  </sheetViews>
  <sheetFormatPr defaultColWidth="8.77734375" defaultRowHeight="19.899999999999999" customHeight="1" outlineLevelRow="2" x14ac:dyDescent="0.2"/>
  <cols>
    <col min="1" max="1" width="2.77734375" style="16" customWidth="1"/>
    <col min="2" max="2" width="9.77734375" style="16" customWidth="1"/>
    <col min="3" max="3" width="15.77734375" style="16" customWidth="1"/>
    <col min="4" max="4" width="9.77734375" style="16" customWidth="1"/>
    <col min="5" max="5" width="15.77734375" style="16" customWidth="1"/>
    <col min="6" max="7" width="9.77734375" style="16" customWidth="1"/>
    <col min="8" max="8" width="18.77734375" style="16" customWidth="1"/>
    <col min="9" max="16384" width="8.77734375" style="16"/>
  </cols>
  <sheetData>
    <row r="2" spans="2:13" ht="50.1" customHeight="1" x14ac:dyDescent="0.2">
      <c r="B2" s="370" t="str">
        <f>'Copertina 2025'!C17</f>
        <v>Segnalazione Certificata di Inizio Attività 
presentata da:</v>
      </c>
      <c r="C2" s="370"/>
      <c r="D2" s="370"/>
      <c r="E2" s="371" t="str">
        <f>'Copertina 2025'!E17</f>
        <v>cognome e nome</v>
      </c>
      <c r="F2" s="371"/>
      <c r="G2" s="371"/>
      <c r="H2" s="371"/>
    </row>
    <row r="3" spans="2:13" ht="35.1" customHeight="1" thickBot="1" x14ac:dyDescent="0.25">
      <c r="B3" s="372" t="s">
        <v>6</v>
      </c>
      <c r="C3" s="372"/>
      <c r="D3" s="372"/>
      <c r="E3" s="371" t="str">
        <f>'Copertina 2025'!E28</f>
        <v>indicare la Via/Piazza/ecc.</v>
      </c>
      <c r="F3" s="371"/>
      <c r="G3" s="371"/>
      <c r="H3" s="371"/>
    </row>
    <row r="4" spans="2:13" ht="40.15" customHeight="1" thickBot="1" x14ac:dyDescent="0.25">
      <c r="B4" s="133" t="s">
        <v>52</v>
      </c>
      <c r="C4" s="134"/>
      <c r="D4" s="134"/>
      <c r="E4" s="134"/>
      <c r="F4" s="134"/>
      <c r="G4" s="134"/>
      <c r="H4" s="145" t="s">
        <v>111</v>
      </c>
    </row>
    <row r="5" spans="2:13" ht="30" customHeight="1" x14ac:dyDescent="0.2">
      <c r="B5" s="30"/>
      <c r="C5" s="31"/>
      <c r="D5" s="31"/>
      <c r="E5" s="32" t="s">
        <v>42</v>
      </c>
      <c r="F5" s="33"/>
      <c r="G5" s="34" t="s">
        <v>43</v>
      </c>
      <c r="H5" s="35" t="s">
        <v>28</v>
      </c>
    </row>
    <row r="6" spans="2:13" ht="19.899999999999999" customHeight="1" x14ac:dyDescent="0.2">
      <c r="B6" s="406" t="s">
        <v>53</v>
      </c>
      <c r="C6" s="342" t="s">
        <v>100</v>
      </c>
      <c r="D6" s="343"/>
      <c r="E6" s="36">
        <v>0</v>
      </c>
      <c r="F6" s="21" t="s">
        <v>31</v>
      </c>
      <c r="G6" s="37">
        <v>99.07</v>
      </c>
      <c r="H6" s="22">
        <f>E6*G6</f>
        <v>0</v>
      </c>
    </row>
    <row r="7" spans="2:13" ht="19.899999999999999" customHeight="1" x14ac:dyDescent="0.2">
      <c r="B7" s="406"/>
      <c r="C7" s="344"/>
      <c r="D7" s="345"/>
      <c r="E7" s="40">
        <v>0</v>
      </c>
      <c r="F7" s="24" t="s">
        <v>33</v>
      </c>
      <c r="G7" s="41">
        <v>34.42</v>
      </c>
      <c r="H7" s="25">
        <f>E7*G7</f>
        <v>0</v>
      </c>
    </row>
    <row r="8" spans="2:13" ht="19.899999999999999" customHeight="1" x14ac:dyDescent="0.2">
      <c r="B8" s="406"/>
      <c r="C8" s="344" t="s">
        <v>281</v>
      </c>
      <c r="D8" s="345"/>
      <c r="E8" s="12">
        <v>0</v>
      </c>
      <c r="F8" s="207" t="s">
        <v>31</v>
      </c>
      <c r="G8" s="39">
        <v>39.630000000000003</v>
      </c>
      <c r="H8" s="26">
        <f>E8*G8</f>
        <v>0</v>
      </c>
    </row>
    <row r="9" spans="2:13" ht="19.899999999999999" customHeight="1" thickBot="1" x14ac:dyDescent="0.25">
      <c r="B9" s="407"/>
      <c r="C9" s="433"/>
      <c r="D9" s="434"/>
      <c r="E9" s="42">
        <v>0</v>
      </c>
      <c r="F9" s="43" t="s">
        <v>33</v>
      </c>
      <c r="G9" s="214">
        <v>13.77</v>
      </c>
      <c r="H9" s="44">
        <f>E9*G9</f>
        <v>0</v>
      </c>
    </row>
    <row r="10" spans="2:13" ht="19.899999999999999" customHeight="1" thickBot="1" x14ac:dyDescent="0.25">
      <c r="B10" s="136"/>
      <c r="C10" s="135"/>
      <c r="D10" s="135"/>
      <c r="E10" s="146"/>
      <c r="F10" s="207"/>
      <c r="G10" s="39"/>
      <c r="H10" s="137"/>
    </row>
    <row r="11" spans="2:13" ht="40.15" customHeight="1" thickBot="1" x14ac:dyDescent="0.25">
      <c r="B11" s="133"/>
      <c r="C11" s="134"/>
      <c r="D11" s="134"/>
      <c r="E11" s="134"/>
      <c r="F11" s="134"/>
      <c r="G11" s="134"/>
      <c r="H11" s="145" t="s">
        <v>99</v>
      </c>
    </row>
    <row r="12" spans="2:13" ht="17.100000000000001" customHeight="1" x14ac:dyDescent="0.2">
      <c r="B12" s="403" t="s">
        <v>103</v>
      </c>
      <c r="C12" s="404"/>
      <c r="D12" s="404"/>
      <c r="E12" s="404"/>
      <c r="F12" s="404"/>
      <c r="G12" s="404"/>
      <c r="H12" s="405"/>
      <c r="I12" s="112"/>
      <c r="J12" s="45"/>
      <c r="K12" s="45"/>
      <c r="L12" s="45"/>
      <c r="M12" s="113"/>
    </row>
    <row r="13" spans="2:13" ht="16.5" customHeight="1" x14ac:dyDescent="0.2">
      <c r="B13" s="408" t="s">
        <v>299</v>
      </c>
      <c r="C13" s="409"/>
      <c r="D13" s="409"/>
      <c r="E13" s="409"/>
      <c r="F13" s="391" t="s">
        <v>100</v>
      </c>
      <c r="G13" s="391"/>
      <c r="H13" s="248" t="s">
        <v>104</v>
      </c>
      <c r="I13" s="112"/>
      <c r="J13" s="45"/>
      <c r="K13" s="45"/>
      <c r="L13" s="45"/>
      <c r="M13" s="113"/>
    </row>
    <row r="14" spans="2:13" ht="17.100000000000001" customHeight="1" x14ac:dyDescent="0.2">
      <c r="B14" s="142"/>
      <c r="C14" s="143"/>
      <c r="D14" s="250"/>
      <c r="E14" s="251"/>
      <c r="F14" s="392">
        <v>0.1</v>
      </c>
      <c r="G14" s="392"/>
      <c r="H14" s="249">
        <v>0.05</v>
      </c>
      <c r="I14" s="112"/>
      <c r="J14" s="113"/>
      <c r="K14" s="113"/>
      <c r="L14" s="113"/>
      <c r="M14" s="113"/>
    </row>
    <row r="15" spans="2:13" ht="17.100000000000001" customHeight="1" x14ac:dyDescent="0.2">
      <c r="B15" s="138"/>
      <c r="C15" s="117"/>
      <c r="D15" s="117"/>
      <c r="E15" s="117"/>
      <c r="F15" s="117"/>
      <c r="G15" s="118"/>
      <c r="H15" s="139"/>
      <c r="I15" s="112"/>
      <c r="J15" s="45"/>
      <c r="K15" s="45"/>
      <c r="L15" s="45"/>
      <c r="M15" s="45"/>
    </row>
    <row r="16" spans="2:13" ht="17.100000000000001" customHeight="1" x14ac:dyDescent="0.2">
      <c r="B16" s="138"/>
      <c r="C16" s="114"/>
      <c r="D16" s="114"/>
      <c r="E16" s="114"/>
      <c r="G16" s="115" t="s">
        <v>101</v>
      </c>
      <c r="H16" s="140">
        <v>0</v>
      </c>
      <c r="I16" s="112"/>
      <c r="J16" s="45"/>
      <c r="K16" s="45"/>
      <c r="L16" s="45"/>
      <c r="M16" s="45"/>
    </row>
    <row r="17" spans="2:13" ht="17.100000000000001" customHeight="1" x14ac:dyDescent="0.2">
      <c r="B17" s="155"/>
      <c r="C17" s="384">
        <f>$H$16</f>
        <v>0</v>
      </c>
      <c r="D17" s="384"/>
      <c r="E17" s="87" t="s">
        <v>102</v>
      </c>
      <c r="F17" s="120">
        <v>0.1</v>
      </c>
      <c r="G17" s="116"/>
      <c r="H17" s="156">
        <f>C17*F17</f>
        <v>0</v>
      </c>
      <c r="I17" s="112"/>
      <c r="J17" s="89"/>
      <c r="K17" s="89"/>
      <c r="L17" s="89"/>
      <c r="M17" s="89"/>
    </row>
    <row r="18" spans="2:13" ht="16.5" customHeight="1" x14ac:dyDescent="0.2">
      <c r="B18" s="401" t="s">
        <v>300</v>
      </c>
      <c r="C18" s="402"/>
      <c r="D18" s="402"/>
      <c r="E18" s="402"/>
      <c r="F18" s="391" t="s">
        <v>100</v>
      </c>
      <c r="G18" s="391"/>
      <c r="H18" s="252" t="s">
        <v>104</v>
      </c>
      <c r="I18" s="112"/>
      <c r="J18" s="45"/>
      <c r="K18" s="45"/>
      <c r="L18" s="45"/>
      <c r="M18" s="113"/>
    </row>
    <row r="19" spans="2:13" ht="17.100000000000001" customHeight="1" x14ac:dyDescent="0.2">
      <c r="B19" s="142"/>
      <c r="C19" s="143"/>
      <c r="D19" s="250"/>
      <c r="E19" s="251"/>
      <c r="F19" s="392">
        <v>0.1</v>
      </c>
      <c r="G19" s="392"/>
      <c r="H19" s="253">
        <v>0.05</v>
      </c>
      <c r="I19" s="112"/>
      <c r="J19" s="113"/>
      <c r="K19" s="113"/>
      <c r="L19" s="113"/>
      <c r="M19" s="113"/>
    </row>
    <row r="20" spans="2:13" ht="17.100000000000001" customHeight="1" x14ac:dyDescent="0.2">
      <c r="B20" s="138"/>
      <c r="C20" s="117"/>
      <c r="D20" s="117"/>
      <c r="E20" s="117"/>
      <c r="F20" s="117"/>
      <c r="G20" s="118"/>
      <c r="H20" s="139"/>
      <c r="I20" s="112"/>
      <c r="J20" s="45"/>
      <c r="K20" s="45"/>
      <c r="L20" s="45"/>
      <c r="M20" s="45"/>
    </row>
    <row r="21" spans="2:13" ht="17.100000000000001" customHeight="1" x14ac:dyDescent="0.2">
      <c r="B21" s="138"/>
      <c r="C21" s="114"/>
      <c r="D21" s="114"/>
      <c r="E21" s="114"/>
      <c r="G21" s="115" t="s">
        <v>101</v>
      </c>
      <c r="H21" s="140">
        <v>0</v>
      </c>
      <c r="I21" s="112"/>
      <c r="J21" s="45"/>
      <c r="K21" s="45"/>
      <c r="L21" s="45"/>
      <c r="M21" s="45"/>
    </row>
    <row r="22" spans="2:13" ht="17.100000000000001" customHeight="1" x14ac:dyDescent="0.2">
      <c r="B22" s="138"/>
      <c r="C22" s="384">
        <f>$H$21</f>
        <v>0</v>
      </c>
      <c r="D22" s="384"/>
      <c r="E22" s="87" t="s">
        <v>102</v>
      </c>
      <c r="F22" s="120">
        <v>0.1</v>
      </c>
      <c r="G22" s="115"/>
      <c r="H22" s="255"/>
      <c r="I22" s="112"/>
      <c r="J22" s="45"/>
      <c r="K22" s="45"/>
      <c r="L22" s="45"/>
      <c r="M22" s="45"/>
    </row>
    <row r="23" spans="2:13" ht="17.100000000000001" customHeight="1" thickBot="1" x14ac:dyDescent="0.25">
      <c r="B23" s="387" t="s">
        <v>301</v>
      </c>
      <c r="C23" s="388"/>
      <c r="D23" s="388"/>
      <c r="E23" s="388"/>
      <c r="F23" s="388"/>
      <c r="G23" s="388"/>
      <c r="H23" s="254">
        <f>C22*F22*50%</f>
        <v>0</v>
      </c>
      <c r="I23" s="112"/>
      <c r="J23" s="89"/>
      <c r="K23" s="89"/>
      <c r="L23" s="89"/>
      <c r="M23" s="89"/>
    </row>
    <row r="24" spans="2:13" ht="19.899999999999999" customHeight="1" thickBot="1" x14ac:dyDescent="0.25">
      <c r="B24" s="216"/>
      <c r="C24" s="216"/>
      <c r="D24" s="216"/>
      <c r="E24" s="216"/>
      <c r="F24" s="216"/>
      <c r="G24" s="216"/>
      <c r="H24" s="216"/>
    </row>
    <row r="25" spans="2:13" ht="40.15" hidden="1" customHeight="1" outlineLevel="1" thickBot="1" x14ac:dyDescent="0.25">
      <c r="B25" s="430" t="s">
        <v>29</v>
      </c>
      <c r="C25" s="431"/>
      <c r="D25" s="431"/>
      <c r="E25" s="431"/>
      <c r="F25" s="431"/>
      <c r="G25" s="431"/>
      <c r="H25" s="432"/>
    </row>
    <row r="26" spans="2:13" ht="19.899999999999999" hidden="1" customHeight="1" outlineLevel="1" x14ac:dyDescent="0.2">
      <c r="B26" s="376" t="s">
        <v>34</v>
      </c>
      <c r="C26" s="300"/>
      <c r="D26" s="377"/>
      <c r="E26" s="395" t="s">
        <v>35</v>
      </c>
      <c r="F26" s="395"/>
      <c r="G26" s="393">
        <f>H6+H8</f>
        <v>0</v>
      </c>
      <c r="H26" s="394"/>
    </row>
    <row r="27" spans="2:13" ht="19.899999999999999" hidden="1" customHeight="1" outlineLevel="1" x14ac:dyDescent="0.2">
      <c r="B27" s="378"/>
      <c r="C27" s="303"/>
      <c r="D27" s="379"/>
      <c r="E27" s="389" t="s">
        <v>36</v>
      </c>
      <c r="F27" s="390"/>
      <c r="G27" s="396">
        <f>H7+H9</f>
        <v>0</v>
      </c>
      <c r="H27" s="397"/>
    </row>
    <row r="28" spans="2:13" ht="19.899999999999999" hidden="1" customHeight="1" outlineLevel="1" x14ac:dyDescent="0.2">
      <c r="B28" s="380"/>
      <c r="C28" s="381"/>
      <c r="D28" s="382"/>
      <c r="E28" s="398" t="s">
        <v>61</v>
      </c>
      <c r="F28" s="398"/>
      <c r="G28" s="399">
        <f>H17+H23</f>
        <v>0</v>
      </c>
      <c r="H28" s="400"/>
    </row>
    <row r="29" spans="2:13" ht="19.899999999999999" hidden="1" customHeight="1" outlineLevel="1" x14ac:dyDescent="0.2">
      <c r="B29" s="435" t="s">
        <v>114</v>
      </c>
      <c r="C29" s="436"/>
      <c r="D29" s="436"/>
      <c r="E29" s="334" t="s">
        <v>35</v>
      </c>
      <c r="F29" s="335"/>
      <c r="G29" s="412">
        <v>0</v>
      </c>
      <c r="H29" s="413"/>
    </row>
    <row r="30" spans="2:13" ht="19.899999999999999" hidden="1" customHeight="1" outlineLevel="1" x14ac:dyDescent="0.2">
      <c r="B30" s="410"/>
      <c r="C30" s="411"/>
      <c r="D30" s="411"/>
      <c r="E30" s="312" t="s">
        <v>36</v>
      </c>
      <c r="F30" s="313"/>
      <c r="G30" s="412">
        <v>0</v>
      </c>
      <c r="H30" s="413"/>
    </row>
    <row r="31" spans="2:13" ht="19.899999999999999" hidden="1" customHeight="1" outlineLevel="1" thickBot="1" x14ac:dyDescent="0.25">
      <c r="B31" s="410" t="s">
        <v>38</v>
      </c>
      <c r="C31" s="411"/>
      <c r="D31" s="411"/>
      <c r="E31" s="312" t="s">
        <v>61</v>
      </c>
      <c r="F31" s="313"/>
      <c r="G31" s="412">
        <v>0</v>
      </c>
      <c r="H31" s="413"/>
    </row>
    <row r="32" spans="2:13" ht="19.899999999999999" customHeight="1" collapsed="1" x14ac:dyDescent="0.2">
      <c r="B32" s="415" t="s">
        <v>29</v>
      </c>
      <c r="C32" s="416"/>
      <c r="D32" s="417"/>
      <c r="E32" s="325" t="s">
        <v>35</v>
      </c>
      <c r="F32" s="325"/>
      <c r="G32" s="301">
        <f>G26-G29</f>
        <v>0</v>
      </c>
      <c r="H32" s="302"/>
    </row>
    <row r="33" spans="2:8" ht="19.899999999999999" customHeight="1" x14ac:dyDescent="0.2">
      <c r="B33" s="418"/>
      <c r="C33" s="419"/>
      <c r="D33" s="420"/>
      <c r="E33" s="414" t="s">
        <v>36</v>
      </c>
      <c r="F33" s="326"/>
      <c r="G33" s="304">
        <f>G27-G30</f>
        <v>0</v>
      </c>
      <c r="H33" s="305"/>
    </row>
    <row r="34" spans="2:8" ht="19.899999999999999" customHeight="1" thickBot="1" x14ac:dyDescent="0.25">
      <c r="B34" s="418"/>
      <c r="C34" s="419"/>
      <c r="D34" s="420"/>
      <c r="E34" s="426" t="s">
        <v>61</v>
      </c>
      <c r="F34" s="426"/>
      <c r="G34" s="427">
        <f>G28-G31</f>
        <v>0</v>
      </c>
      <c r="H34" s="428"/>
    </row>
    <row r="35" spans="2:8" ht="39.950000000000003" customHeight="1" thickBot="1" x14ac:dyDescent="0.25">
      <c r="B35" s="421"/>
      <c r="C35" s="422"/>
      <c r="D35" s="423"/>
      <c r="E35" s="429"/>
      <c r="F35" s="429"/>
      <c r="G35" s="424">
        <f>G32+G33+G34</f>
        <v>0</v>
      </c>
      <c r="H35" s="425"/>
    </row>
    <row r="36" spans="2:8" ht="19.899999999999999" customHeight="1" x14ac:dyDescent="0.2">
      <c r="B36" s="207"/>
      <c r="C36" s="207"/>
      <c r="D36" s="158"/>
      <c r="E36" s="158"/>
      <c r="F36" s="159"/>
      <c r="G36" s="159"/>
      <c r="H36" s="159"/>
    </row>
    <row r="37" spans="2:8" ht="40.15" hidden="1" customHeight="1" outlineLevel="1" thickBot="1" x14ac:dyDescent="0.25">
      <c r="B37" s="297" t="s">
        <v>183</v>
      </c>
      <c r="C37" s="298"/>
      <c r="D37" s="298"/>
      <c r="E37" s="298"/>
      <c r="F37" s="298"/>
      <c r="G37" s="298"/>
      <c r="H37" s="299"/>
    </row>
    <row r="38" spans="2:8" ht="19.899999999999999" hidden="1" customHeight="1" outlineLevel="1" x14ac:dyDescent="0.2">
      <c r="B38" s="285" t="s">
        <v>39</v>
      </c>
      <c r="C38" s="286"/>
      <c r="D38" s="198" t="s">
        <v>160</v>
      </c>
      <c r="E38" s="300" t="s">
        <v>163</v>
      </c>
      <c r="F38" s="300"/>
      <c r="G38" s="301">
        <f>IF(D38="gratuita",G32,G32*2)</f>
        <v>0</v>
      </c>
      <c r="H38" s="302"/>
    </row>
    <row r="39" spans="2:8" ht="19.899999999999999" hidden="1" customHeight="1" outlineLevel="1" x14ac:dyDescent="0.2">
      <c r="B39" s="287"/>
      <c r="C39" s="288"/>
      <c r="D39" s="199" t="s">
        <v>160</v>
      </c>
      <c r="E39" s="303" t="s">
        <v>162</v>
      </c>
      <c r="F39" s="303"/>
      <c r="G39" s="304">
        <f>IF(D39="gratuita",G33,G33*2)</f>
        <v>0</v>
      </c>
      <c r="H39" s="305"/>
    </row>
    <row r="40" spans="2:8" ht="19.899999999999999" hidden="1" customHeight="1" outlineLevel="1" thickBot="1" x14ac:dyDescent="0.25">
      <c r="B40" s="287"/>
      <c r="C40" s="288"/>
      <c r="D40" s="200" t="s">
        <v>160</v>
      </c>
      <c r="E40" s="441" t="s">
        <v>165</v>
      </c>
      <c r="F40" s="293"/>
      <c r="G40" s="294">
        <f>IF(D40="gratuita",G34,G34*2)</f>
        <v>0</v>
      </c>
      <c r="H40" s="295"/>
    </row>
    <row r="41" spans="2:8" ht="39.950000000000003" hidden="1" customHeight="1" outlineLevel="1" thickTop="1" thickBot="1" x14ac:dyDescent="0.25">
      <c r="B41" s="289"/>
      <c r="C41" s="290"/>
      <c r="D41" s="439" t="s">
        <v>29</v>
      </c>
      <c r="E41" s="440"/>
      <c r="F41" s="440"/>
      <c r="G41" s="437">
        <f>G38+G39+G40</f>
        <v>0</v>
      </c>
      <c r="H41" s="438"/>
    </row>
    <row r="42" spans="2:8" ht="19.899999999999999" customHeight="1" collapsed="1" x14ac:dyDescent="0.2"/>
    <row r="46" spans="2:8" ht="19.899999999999999" hidden="1" customHeight="1" outlineLevel="2" x14ac:dyDescent="0.2">
      <c r="D46" s="207" t="s">
        <v>158</v>
      </c>
      <c r="E46" s="187" t="str">
        <f>'Copertina 2025'!D74</f>
        <v>SCIA</v>
      </c>
      <c r="H46" s="187" t="s">
        <v>160</v>
      </c>
    </row>
    <row r="47" spans="2:8" ht="19.899999999999999" hidden="1" customHeight="1" outlineLevel="2" x14ac:dyDescent="0.2">
      <c r="D47" s="207" t="s">
        <v>171</v>
      </c>
      <c r="E47" s="187" t="str">
        <f>'Copertina 2025'!D75</f>
        <v>NO</v>
      </c>
      <c r="H47" s="187" t="s">
        <v>161</v>
      </c>
    </row>
    <row r="48" spans="2:8" ht="19.899999999999999" hidden="1" customHeight="1" outlineLevel="2" x14ac:dyDescent="0.2">
      <c r="D48" s="207" t="s">
        <v>159</v>
      </c>
      <c r="E48" s="187" t="str">
        <f>'Copertina 2025'!D76</f>
        <v>ai sensi dell'art. 36 - "doppia conformità"</v>
      </c>
    </row>
    <row r="49" spans="4:5" ht="19.899999999999999" hidden="1" customHeight="1" outlineLevel="2" x14ac:dyDescent="0.2">
      <c r="D49" s="207"/>
      <c r="E49" s="187"/>
    </row>
    <row r="50" spans="4:5" ht="19.899999999999999" hidden="1" customHeight="1" outlineLevel="2" x14ac:dyDescent="0.2">
      <c r="D50" s="369" t="s">
        <v>273</v>
      </c>
      <c r="E50" s="369"/>
    </row>
    <row r="51" spans="4:5" ht="19.899999999999999" hidden="1" customHeight="1" outlineLevel="2" x14ac:dyDescent="0.2">
      <c r="D51" s="369" t="s">
        <v>125</v>
      </c>
      <c r="E51" s="369"/>
    </row>
    <row r="52" spans="4:5" ht="19.899999999999999" hidden="1" customHeight="1" outlineLevel="2" x14ac:dyDescent="0.2">
      <c r="D52" s="369" t="s">
        <v>40</v>
      </c>
      <c r="E52" s="369"/>
    </row>
    <row r="53" spans="4:5" ht="19.899999999999999" hidden="1" customHeight="1" outlineLevel="2" x14ac:dyDescent="0.2">
      <c r="D53" s="369" t="s">
        <v>114</v>
      </c>
      <c r="E53" s="369"/>
    </row>
    <row r="54" spans="4:5" ht="19.899999999999999" customHeight="1" collapsed="1" x14ac:dyDescent="0.2"/>
  </sheetData>
  <sheetProtection password="E25A" sheet="1" objects="1" scenarios="1"/>
  <mergeCells count="56">
    <mergeCell ref="D53:E53"/>
    <mergeCell ref="D51:E51"/>
    <mergeCell ref="D52:E52"/>
    <mergeCell ref="E40:F40"/>
    <mergeCell ref="E39:F39"/>
    <mergeCell ref="G40:H40"/>
    <mergeCell ref="D50:E50"/>
    <mergeCell ref="B38:C41"/>
    <mergeCell ref="G41:H41"/>
    <mergeCell ref="D41:F41"/>
    <mergeCell ref="G39:H39"/>
    <mergeCell ref="E38:F38"/>
    <mergeCell ref="G38:H38"/>
    <mergeCell ref="B37:H37"/>
    <mergeCell ref="E34:F34"/>
    <mergeCell ref="G34:H34"/>
    <mergeCell ref="E35:F35"/>
    <mergeCell ref="B2:D2"/>
    <mergeCell ref="E2:H2"/>
    <mergeCell ref="B3:D3"/>
    <mergeCell ref="E3:H3"/>
    <mergeCell ref="B25:H25"/>
    <mergeCell ref="C17:D17"/>
    <mergeCell ref="C22:D22"/>
    <mergeCell ref="C8:D9"/>
    <mergeCell ref="B29:D30"/>
    <mergeCell ref="E30:F30"/>
    <mergeCell ref="G30:H30"/>
    <mergeCell ref="G29:H29"/>
    <mergeCell ref="E29:F29"/>
    <mergeCell ref="E31:F31"/>
    <mergeCell ref="G33:H33"/>
    <mergeCell ref="B31:D31"/>
    <mergeCell ref="G31:H31"/>
    <mergeCell ref="E32:F32"/>
    <mergeCell ref="G32:H32"/>
    <mergeCell ref="E33:F33"/>
    <mergeCell ref="B32:D35"/>
    <mergeCell ref="G35:H35"/>
    <mergeCell ref="B12:H12"/>
    <mergeCell ref="B6:B9"/>
    <mergeCell ref="C6:D7"/>
    <mergeCell ref="F13:G13"/>
    <mergeCell ref="F14:G14"/>
    <mergeCell ref="B13:E13"/>
    <mergeCell ref="B23:G23"/>
    <mergeCell ref="E27:F27"/>
    <mergeCell ref="F18:G18"/>
    <mergeCell ref="F19:G19"/>
    <mergeCell ref="B26:D28"/>
    <mergeCell ref="G26:H26"/>
    <mergeCell ref="E26:F26"/>
    <mergeCell ref="G27:H27"/>
    <mergeCell ref="E28:F28"/>
    <mergeCell ref="G28:H28"/>
    <mergeCell ref="B18:E18"/>
  </mergeCells>
  <phoneticPr fontId="0" type="noConversion"/>
  <conditionalFormatting sqref="B32:H35">
    <cfRule type="expression" dxfId="22" priority="13" stopIfTrue="1">
      <formula>$E$47="SI"</formula>
    </cfRule>
  </conditionalFormatting>
  <conditionalFormatting sqref="B37:H41">
    <cfRule type="expression" dxfId="21" priority="10" stopIfTrue="1">
      <formula>$E$47="NO"</formula>
    </cfRule>
  </conditionalFormatting>
  <conditionalFormatting sqref="D38:D40">
    <cfRule type="containsText" dxfId="20" priority="4" stopIfTrue="1" operator="containsText" text="gratuita">
      <formula>NOT(ISERROR(SEARCH("gratuita",D38)))</formula>
    </cfRule>
  </conditionalFormatting>
  <conditionalFormatting sqref="D38:F40">
    <cfRule type="expression" dxfId="19" priority="14" stopIfTrue="1">
      <formula>#REF!&lt;&gt;"PCSan"</formula>
    </cfRule>
  </conditionalFormatting>
  <dataValidations count="3">
    <dataValidation type="list" allowBlank="1" showInputMessage="1" showErrorMessage="1" sqref="D14 D19" xr:uid="{00000000-0002-0000-0200-000000000000}">
      <formula1>$G$24:$H$24</formula1>
    </dataValidation>
    <dataValidation type="list" allowBlank="1" showInputMessage="1" showErrorMessage="1" sqref="B29:D30" xr:uid="{00000000-0002-0000-0200-000001000000}">
      <formula1>$D$50:$D$53</formula1>
    </dataValidation>
    <dataValidation type="list" allowBlank="1" showInputMessage="1" showErrorMessage="1" sqref="D38:D40" xr:uid="{00000000-0002-0000-0200-000002000000}">
      <formula1>$H$46:$H$47</formula1>
    </dataValidation>
  </dataValidations>
  <printOptions horizontalCentered="1"/>
  <pageMargins left="0.78740157480314965" right="0.39370078740157483" top="0.78740157480314965" bottom="0.78740157480314965" header="0.51181102362204722" footer="0.51181102362204722"/>
  <pageSetup paperSize="9" scale="75" orientation="portrait" r:id="rId1"/>
  <headerFooter alignWithMargins="0">
    <oddHeader>&amp;L&amp;10Comune di CARAVAGGIO - Provincia di Bergamo</oddHeader>
    <oddFooter>&amp;R&amp;10Determinazione  dei contributi 
ATTIVITA' DIREZIONALI/COMMERCIALI</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B1:L125"/>
  <sheetViews>
    <sheetView view="pageBreakPreview" topLeftCell="A13" zoomScale="60" zoomScaleNormal="60" workbookViewId="0">
      <selection activeCell="L25" sqref="L25"/>
    </sheetView>
  </sheetViews>
  <sheetFormatPr defaultColWidth="8.77734375" defaultRowHeight="19.899999999999999" customHeight="1" outlineLevelRow="1" x14ac:dyDescent="0.2"/>
  <cols>
    <col min="1" max="1" width="2.77734375" style="16" customWidth="1"/>
    <col min="2" max="2" width="3.77734375" style="16" customWidth="1"/>
    <col min="3" max="3" width="4.77734375" style="20" customWidth="1"/>
    <col min="4" max="4" width="3.77734375" style="20" customWidth="1"/>
    <col min="5" max="5" width="36.77734375" style="20" customWidth="1"/>
    <col min="6" max="6" width="2.77734375" style="20" customWidth="1"/>
    <col min="7" max="7" width="25.77734375" style="19" customWidth="1"/>
    <col min="8" max="8" width="4.77734375" style="89" customWidth="1"/>
    <col min="9" max="9" width="18.77734375" style="90" customWidth="1"/>
    <col min="10" max="10" width="3.77734375" style="16" customWidth="1"/>
    <col min="11" max="12" width="8.77734375" style="16"/>
    <col min="13" max="13" width="22.77734375" style="16" customWidth="1"/>
    <col min="14" max="14" width="18.44140625" style="16" customWidth="1"/>
    <col min="15" max="15" width="21.33203125" style="16" customWidth="1"/>
    <col min="16" max="16384" width="8.77734375" style="16"/>
  </cols>
  <sheetData>
    <row r="1" spans="2:12" ht="19.5" customHeight="1" x14ac:dyDescent="0.2"/>
    <row r="2" spans="2:12" ht="19.899999999999999" customHeight="1" outlineLevel="1" x14ac:dyDescent="0.2">
      <c r="C2" s="455" t="s">
        <v>27</v>
      </c>
      <c r="D2" s="455"/>
      <c r="E2" s="455"/>
      <c r="F2" s="456"/>
      <c r="G2" s="456"/>
      <c r="H2" s="456"/>
      <c r="I2" s="456"/>
    </row>
    <row r="3" spans="2:12" ht="19.899999999999999" customHeight="1" outlineLevel="1" x14ac:dyDescent="0.2">
      <c r="C3" s="456"/>
      <c r="D3" s="456"/>
      <c r="E3" s="456"/>
      <c r="F3" s="456"/>
      <c r="G3" s="456"/>
      <c r="H3" s="456"/>
      <c r="I3" s="456"/>
    </row>
    <row r="4" spans="2:12" ht="19.899999999999999" customHeight="1" outlineLevel="1" x14ac:dyDescent="0.2">
      <c r="C4" s="457" t="s">
        <v>79</v>
      </c>
      <c r="D4" s="457"/>
      <c r="E4" s="457"/>
      <c r="F4" s="457"/>
      <c r="G4" s="457"/>
      <c r="H4" s="457"/>
      <c r="I4" s="457"/>
    </row>
    <row r="5" spans="2:12" ht="19.899999999999999" customHeight="1" outlineLevel="1" x14ac:dyDescent="0.2">
      <c r="C5" s="458" t="s">
        <v>80</v>
      </c>
      <c r="D5" s="458"/>
      <c r="E5" s="458"/>
      <c r="F5" s="458"/>
      <c r="G5" s="458"/>
      <c r="H5" s="458"/>
      <c r="I5" s="458"/>
    </row>
    <row r="6" spans="2:12" ht="19.899999999999999" customHeight="1" outlineLevel="1" x14ac:dyDescent="0.2">
      <c r="C6" s="458"/>
      <c r="D6" s="458"/>
      <c r="E6" s="458"/>
      <c r="F6" s="458"/>
      <c r="G6" s="458"/>
      <c r="H6" s="458"/>
      <c r="I6" s="458"/>
    </row>
    <row r="7" spans="2:12" ht="19.899999999999999" customHeight="1" outlineLevel="1" x14ac:dyDescent="0.2">
      <c r="C7" s="443" t="str">
        <f>'Copertina 2025'!C17</f>
        <v>Segnalazione Certificata di Inizio Attività 
presentata da:</v>
      </c>
      <c r="D7" s="443"/>
      <c r="E7" s="443"/>
      <c r="F7" s="91"/>
      <c r="G7" s="442" t="str">
        <f>'Copertina 2025'!E17</f>
        <v>cognome e nome</v>
      </c>
      <c r="H7" s="442"/>
      <c r="I7" s="442"/>
      <c r="L7" s="20"/>
    </row>
    <row r="8" spans="2:12" ht="19.899999999999999" customHeight="1" outlineLevel="1" x14ac:dyDescent="0.2">
      <c r="C8" s="174"/>
      <c r="D8" s="174"/>
      <c r="E8" s="4" t="s">
        <v>139</v>
      </c>
      <c r="F8" s="91"/>
      <c r="G8" s="442"/>
      <c r="H8" s="442"/>
      <c r="I8" s="442"/>
    </row>
    <row r="9" spans="2:12" ht="19.899999999999999" customHeight="1" outlineLevel="1" x14ac:dyDescent="0.2">
      <c r="C9" s="165"/>
      <c r="D9" s="3"/>
      <c r="F9" s="92"/>
      <c r="G9" s="442"/>
      <c r="H9" s="442"/>
      <c r="I9" s="442"/>
    </row>
    <row r="10" spans="2:12" ht="19.899999999999999" customHeight="1" outlineLevel="1" x14ac:dyDescent="0.2">
      <c r="D10" s="166"/>
      <c r="E10" s="4" t="s">
        <v>138</v>
      </c>
      <c r="F10" s="92"/>
      <c r="G10" s="442" t="str">
        <f>'Copertina 2025'!E22</f>
        <v>inserire la tipologia delle opere (Nuova costruzione / Ristrutturazione / ecc.)</v>
      </c>
      <c r="H10" s="442"/>
      <c r="I10" s="442"/>
    </row>
    <row r="11" spans="2:12" ht="19.899999999999999" customHeight="1" outlineLevel="1" x14ac:dyDescent="0.2">
      <c r="C11" s="92"/>
      <c r="D11" s="92"/>
      <c r="E11" s="92"/>
      <c r="F11" s="92"/>
      <c r="G11" s="442"/>
      <c r="H11" s="442"/>
      <c r="I11" s="442"/>
    </row>
    <row r="12" spans="2:12" ht="19.899999999999999" customHeight="1" outlineLevel="1" x14ac:dyDescent="0.2">
      <c r="D12" s="166"/>
      <c r="E12" s="92" t="s">
        <v>6</v>
      </c>
      <c r="F12" s="92"/>
      <c r="G12" s="442" t="str">
        <f>'Copertina 2025'!E28</f>
        <v>indicare la Via/Piazza/ecc.</v>
      </c>
      <c r="H12" s="442"/>
      <c r="I12" s="442"/>
    </row>
    <row r="13" spans="2:12" ht="19.899999999999999" customHeight="1" outlineLevel="1" x14ac:dyDescent="0.2">
      <c r="C13" s="92"/>
      <c r="D13" s="92"/>
      <c r="E13" s="92"/>
      <c r="F13" s="92"/>
      <c r="G13" s="442"/>
      <c r="H13" s="442"/>
      <c r="I13" s="442"/>
    </row>
    <row r="14" spans="2:12" ht="19.899999999999999" customHeight="1" outlineLevel="1" x14ac:dyDescent="0.2">
      <c r="C14" s="464" t="str">
        <f>VLOOKUP(E111,D116:G124,2)</f>
        <v>Segnalazione Certificata di Inizio Attività, presentata in data</v>
      </c>
      <c r="D14" s="464"/>
      <c r="E14" s="464"/>
      <c r="F14" s="92"/>
      <c r="G14" s="460">
        <f ca="1">IF(E111="PC","",(IF(E111="PCSan","",IF('Copertina 2025'!E21="",TODAY(),'Copertina 2025'!E21))))</f>
        <v>45862</v>
      </c>
      <c r="H14" s="164"/>
      <c r="I14" s="164"/>
    </row>
    <row r="15" spans="2:12" ht="19.899999999999999" customHeight="1" outlineLevel="1" x14ac:dyDescent="0.2">
      <c r="C15" s="464"/>
      <c r="D15" s="464"/>
      <c r="E15" s="464"/>
      <c r="F15" s="19"/>
      <c r="G15" s="460"/>
      <c r="H15" s="19"/>
      <c r="I15" s="19"/>
    </row>
    <row r="16" spans="2:12" ht="19.899999999999999" customHeight="1" outlineLevel="1" thickBot="1" x14ac:dyDescent="0.25">
      <c r="B16" s="93"/>
      <c r="C16" s="426" t="s">
        <v>149</v>
      </c>
      <c r="D16" s="426"/>
      <c r="E16" s="426"/>
      <c r="F16" s="49"/>
      <c r="G16" s="94">
        <f ca="1">IF(G14="","",G14+30)</f>
        <v>45892</v>
      </c>
      <c r="H16" s="95"/>
      <c r="I16" s="96"/>
      <c r="J16" s="93"/>
    </row>
    <row r="17" spans="2:10" ht="19.899999999999999" customHeight="1" outlineLevel="1" thickBot="1" x14ac:dyDescent="0.25">
      <c r="B17" s="56"/>
      <c r="C17" s="97"/>
      <c r="D17" s="97"/>
      <c r="E17" s="97"/>
      <c r="F17" s="97"/>
      <c r="G17" s="98"/>
      <c r="H17" s="59"/>
      <c r="I17" s="59"/>
      <c r="J17" s="56"/>
    </row>
    <row r="18" spans="2:10" ht="19.899999999999999" customHeight="1" outlineLevel="1" x14ac:dyDescent="0.2">
      <c r="C18" s="444" t="s">
        <v>83</v>
      </c>
      <c r="D18" s="462"/>
      <c r="E18" s="463" t="s">
        <v>84</v>
      </c>
      <c r="G18" s="99" t="s">
        <v>35</v>
      </c>
      <c r="H18" s="148"/>
      <c r="I18" s="149"/>
      <c r="J18" s="459"/>
    </row>
    <row r="19" spans="2:10" ht="19.899999999999999" customHeight="1" outlineLevel="1" x14ac:dyDescent="0.2">
      <c r="C19" s="445"/>
      <c r="D19" s="462"/>
      <c r="E19" s="463"/>
      <c r="G19" s="100" t="s">
        <v>36</v>
      </c>
      <c r="H19" s="8"/>
      <c r="I19" s="150"/>
      <c r="J19" s="459"/>
    </row>
    <row r="20" spans="2:10" ht="19.899999999999999" customHeight="1" outlineLevel="1" x14ac:dyDescent="0.2">
      <c r="C20" s="445"/>
      <c r="D20" s="462"/>
      <c r="E20" s="463"/>
      <c r="G20" s="101" t="s">
        <v>61</v>
      </c>
      <c r="H20" s="147"/>
      <c r="I20" s="150"/>
      <c r="J20" s="459"/>
    </row>
    <row r="21" spans="2:10" ht="19.899999999999999" customHeight="1" outlineLevel="1" x14ac:dyDescent="0.2">
      <c r="C21" s="445"/>
      <c r="D21" s="448"/>
      <c r="E21" s="449" t="s">
        <v>85</v>
      </c>
      <c r="G21" s="99" t="s">
        <v>35</v>
      </c>
      <c r="H21" s="148"/>
      <c r="I21" s="149">
        <f>Produtt.!G29</f>
        <v>2325</v>
      </c>
      <c r="J21" s="461"/>
    </row>
    <row r="22" spans="2:10" ht="19.899999999999999" customHeight="1" outlineLevel="1" x14ac:dyDescent="0.2">
      <c r="C22" s="445"/>
      <c r="D22" s="448"/>
      <c r="E22" s="449"/>
      <c r="G22" s="100" t="s">
        <v>36</v>
      </c>
      <c r="H22" s="8"/>
      <c r="I22" s="150">
        <f>Produtt.!G30</f>
        <v>1552</v>
      </c>
      <c r="J22" s="461"/>
    </row>
    <row r="23" spans="2:10" ht="19.899999999999999" customHeight="1" outlineLevel="1" x14ac:dyDescent="0.2">
      <c r="C23" s="445"/>
      <c r="D23" s="448"/>
      <c r="E23" s="449"/>
      <c r="G23" s="101" t="s">
        <v>49</v>
      </c>
      <c r="H23" s="147"/>
      <c r="I23" s="151">
        <f>Produtt.!G31</f>
        <v>555</v>
      </c>
      <c r="J23" s="461"/>
    </row>
    <row r="24" spans="2:10" ht="19.899999999999999" customHeight="1" outlineLevel="1" x14ac:dyDescent="0.2">
      <c r="C24" s="445"/>
      <c r="D24" s="447"/>
      <c r="E24" s="449" t="s">
        <v>86</v>
      </c>
      <c r="G24" s="100" t="s">
        <v>35</v>
      </c>
      <c r="H24" s="8"/>
      <c r="I24" s="150">
        <f>Albergh.!G32</f>
        <v>0</v>
      </c>
      <c r="J24" s="465"/>
    </row>
    <row r="25" spans="2:10" ht="19.899999999999999" customHeight="1" outlineLevel="1" x14ac:dyDescent="0.2">
      <c r="C25" s="445"/>
      <c r="D25" s="447"/>
      <c r="E25" s="449"/>
      <c r="G25" s="100" t="s">
        <v>36</v>
      </c>
      <c r="H25" s="8"/>
      <c r="I25" s="150">
        <f>Albergh.!G33</f>
        <v>0</v>
      </c>
      <c r="J25" s="465"/>
    </row>
    <row r="26" spans="2:10" ht="19.899999999999999" customHeight="1" outlineLevel="1" x14ac:dyDescent="0.2">
      <c r="C26" s="445"/>
      <c r="D26" s="447"/>
      <c r="E26" s="449"/>
      <c r="G26" s="101" t="s">
        <v>61</v>
      </c>
      <c r="H26" s="147"/>
      <c r="I26" s="151">
        <f>Albergh.!G34</f>
        <v>0</v>
      </c>
      <c r="J26" s="465"/>
    </row>
    <row r="27" spans="2:10" ht="19.899999999999999" customHeight="1" outlineLevel="1" x14ac:dyDescent="0.2">
      <c r="C27" s="445"/>
      <c r="D27" s="453"/>
      <c r="E27" s="449" t="s">
        <v>112</v>
      </c>
      <c r="G27" s="100" t="s">
        <v>35</v>
      </c>
      <c r="H27" s="8"/>
      <c r="I27" s="150">
        <f>'Dir. e Comm.'!G32</f>
        <v>0</v>
      </c>
      <c r="J27" s="466"/>
    </row>
    <row r="28" spans="2:10" ht="19.899999999999999" customHeight="1" outlineLevel="1" x14ac:dyDescent="0.2">
      <c r="C28" s="445"/>
      <c r="D28" s="453"/>
      <c r="E28" s="449"/>
      <c r="G28" s="100" t="s">
        <v>36</v>
      </c>
      <c r="H28" s="8"/>
      <c r="I28" s="150">
        <f>'Dir. e Comm.'!G33</f>
        <v>0</v>
      </c>
      <c r="J28" s="466"/>
    </row>
    <row r="29" spans="2:10" ht="19.899999999999999" customHeight="1" outlineLevel="1" x14ac:dyDescent="0.2">
      <c r="C29" s="445"/>
      <c r="D29" s="453"/>
      <c r="E29" s="449"/>
      <c r="G29" s="101" t="s">
        <v>61</v>
      </c>
      <c r="H29" s="147"/>
      <c r="I29" s="151">
        <f>'Dir. e Comm.'!G34</f>
        <v>0</v>
      </c>
      <c r="J29" s="466"/>
    </row>
    <row r="30" spans="2:10" ht="19.899999999999999" customHeight="1" outlineLevel="1" x14ac:dyDescent="0.2">
      <c r="C30" s="445"/>
      <c r="D30" s="467"/>
      <c r="E30" s="449" t="s">
        <v>87</v>
      </c>
      <c r="G30" s="100" t="s">
        <v>35</v>
      </c>
      <c r="H30" s="8"/>
      <c r="I30" s="150">
        <f>'Opere di Int. Gen.'!G14</f>
        <v>0</v>
      </c>
      <c r="J30" s="468"/>
    </row>
    <row r="31" spans="2:10" ht="19.899999999999999" customHeight="1" outlineLevel="1" x14ac:dyDescent="0.2">
      <c r="C31" s="445"/>
      <c r="D31" s="467"/>
      <c r="E31" s="449"/>
      <c r="G31" s="100" t="s">
        <v>36</v>
      </c>
      <c r="H31" s="8"/>
      <c r="I31" s="150">
        <f>'Opere di Int. Gen.'!G15</f>
        <v>0</v>
      </c>
      <c r="J31" s="468"/>
    </row>
    <row r="32" spans="2:10" ht="19.899999999999999" customHeight="1" outlineLevel="1" x14ac:dyDescent="0.2">
      <c r="C32" s="445"/>
      <c r="D32" s="467"/>
      <c r="E32" s="449"/>
      <c r="G32" s="101"/>
      <c r="H32" s="147"/>
      <c r="I32" s="151"/>
      <c r="J32" s="468"/>
    </row>
    <row r="33" spans="3:10" ht="19.899999999999999" customHeight="1" outlineLevel="1" thickBot="1" x14ac:dyDescent="0.25">
      <c r="C33" s="445"/>
      <c r="G33" s="8"/>
      <c r="H33" s="8"/>
      <c r="I33" s="51"/>
    </row>
    <row r="34" spans="3:10" ht="19.899999999999999" customHeight="1" outlineLevel="1" x14ac:dyDescent="0.2">
      <c r="C34" s="445"/>
      <c r="D34" s="77"/>
      <c r="E34" s="450" t="s">
        <v>29</v>
      </c>
      <c r="F34" s="77"/>
      <c r="G34" s="203" t="s">
        <v>35</v>
      </c>
      <c r="H34" s="201"/>
      <c r="I34" s="202">
        <f>I18+I21+I24+I27+I30</f>
        <v>2325</v>
      </c>
      <c r="J34" s="471" t="s">
        <v>312</v>
      </c>
    </row>
    <row r="35" spans="3:10" ht="19.899999999999999" customHeight="1" outlineLevel="1" x14ac:dyDescent="0.2">
      <c r="C35" s="445"/>
      <c r="D35" s="77"/>
      <c r="E35" s="451"/>
      <c r="F35" s="77"/>
      <c r="G35" s="50" t="s">
        <v>36</v>
      </c>
      <c r="H35" s="8"/>
      <c r="I35" s="156">
        <f>I19+I22+I25+I28+I31</f>
        <v>1552</v>
      </c>
      <c r="J35" s="471"/>
    </row>
    <row r="36" spans="3:10" ht="19.899999999999999" customHeight="1" outlineLevel="1" x14ac:dyDescent="0.2">
      <c r="C36" s="445"/>
      <c r="D36" s="77"/>
      <c r="E36" s="451"/>
      <c r="F36" s="77"/>
      <c r="G36" s="50" t="s">
        <v>61</v>
      </c>
      <c r="H36" s="8"/>
      <c r="I36" s="156">
        <f>I20+I26+I29</f>
        <v>0</v>
      </c>
      <c r="J36" s="471"/>
    </row>
    <row r="37" spans="3:10" ht="19.899999999999999" customHeight="1" outlineLevel="1" x14ac:dyDescent="0.2">
      <c r="C37" s="445"/>
      <c r="D37" s="77"/>
      <c r="E37" s="451"/>
      <c r="F37" s="77"/>
      <c r="G37" s="50" t="s">
        <v>49</v>
      </c>
      <c r="H37" s="8"/>
      <c r="I37" s="156">
        <f>I23</f>
        <v>555</v>
      </c>
      <c r="J37" s="471"/>
    </row>
    <row r="38" spans="3:10" ht="19.899999999999999" customHeight="1" outlineLevel="1" thickBot="1" x14ac:dyDescent="0.25">
      <c r="C38" s="445"/>
      <c r="D38" s="77"/>
      <c r="E38" s="451"/>
      <c r="G38" s="188" t="s">
        <v>121</v>
      </c>
      <c r="H38" s="209"/>
      <c r="I38" s="189">
        <v>0</v>
      </c>
      <c r="J38" s="471"/>
    </row>
    <row r="39" spans="3:10" ht="39.950000000000003" customHeight="1" outlineLevel="1" thickTop="1" thickBot="1" x14ac:dyDescent="0.25">
      <c r="C39" s="446"/>
      <c r="D39" s="77"/>
      <c r="E39" s="452"/>
      <c r="G39" s="152" t="s">
        <v>88</v>
      </c>
      <c r="H39" s="153"/>
      <c r="I39" s="208">
        <f>SUM(I34:I38)</f>
        <v>4432</v>
      </c>
      <c r="J39" s="471"/>
    </row>
    <row r="40" spans="3:10" ht="19.899999999999999" customHeight="1" outlineLevel="1" x14ac:dyDescent="0.2"/>
    <row r="41" spans="3:10" ht="19.899999999999999" customHeight="1" outlineLevel="1" x14ac:dyDescent="0.2"/>
    <row r="42" spans="3:10" ht="19.899999999999999" customHeight="1" outlineLevel="1" x14ac:dyDescent="0.2">
      <c r="C42" s="454" t="str">
        <f>IF(I39&lt;=0,"Non sono dovuti contributi","La quota di contributo pari a")</f>
        <v>La quota di contributo pari a</v>
      </c>
      <c r="D42" s="454"/>
      <c r="E42" s="454"/>
      <c r="F42" s="469">
        <f>I39</f>
        <v>4432</v>
      </c>
      <c r="G42" s="469"/>
      <c r="H42" s="470" t="s">
        <v>89</v>
      </c>
      <c r="I42" s="470"/>
    </row>
    <row r="43" spans="3:10" ht="39.950000000000003" customHeight="1" outlineLevel="1" x14ac:dyDescent="0.2">
      <c r="C43" s="442" t="str">
        <f>VLOOKUP(E111,D116:I124,4)</f>
        <v>Tesoreria Comunale entro 30 giorni dalla presentazione della S.C.I.A.; decorso tale termine verranno applicate le sanzioni previste dall'art. 42 del D.P.R. n. 380/2001.</v>
      </c>
      <c r="D43" s="442"/>
      <c r="E43" s="442"/>
      <c r="F43" s="442"/>
      <c r="G43" s="442"/>
      <c r="H43" s="442"/>
      <c r="I43" s="442"/>
    </row>
    <row r="44" spans="3:10" ht="19.899999999999999" customHeight="1" outlineLevel="1" x14ac:dyDescent="0.2">
      <c r="C44" s="164"/>
      <c r="D44" s="164"/>
      <c r="E44" s="164"/>
      <c r="F44" s="164"/>
      <c r="G44" s="164"/>
      <c r="H44" s="164"/>
      <c r="I44" s="164"/>
    </row>
    <row r="45" spans="3:10" ht="19.899999999999999" customHeight="1" outlineLevel="1" x14ac:dyDescent="0.2">
      <c r="C45" s="104"/>
      <c r="D45" s="19" t="s">
        <v>90</v>
      </c>
      <c r="E45" s="177">
        <f ca="1">IF(G14="",TODAY(),G14)</f>
        <v>45862</v>
      </c>
    </row>
    <row r="46" spans="3:10" ht="18" outlineLevel="1" x14ac:dyDescent="0.2">
      <c r="C46" s="16"/>
      <c r="D46" s="105"/>
      <c r="E46" s="105"/>
      <c r="G46" s="233" t="s">
        <v>283</v>
      </c>
    </row>
    <row r="47" spans="3:10" ht="15" outlineLevel="1" x14ac:dyDescent="0.2">
      <c r="C47" s="16"/>
      <c r="D47" s="105"/>
      <c r="E47" s="105"/>
      <c r="G47" s="20" t="str">
        <f>'Copertina 2025'!E25</f>
        <v>titolo nome e cognome del tecnico</v>
      </c>
      <c r="I47" s="105"/>
    </row>
    <row r="48" spans="3:10" ht="18" outlineLevel="1" x14ac:dyDescent="0.2">
      <c r="C48" s="16"/>
      <c r="D48" s="90"/>
      <c r="E48" s="106"/>
      <c r="F48" s="106"/>
      <c r="G48" s="234" t="s">
        <v>284</v>
      </c>
      <c r="H48" s="106"/>
      <c r="I48" s="106"/>
    </row>
    <row r="49" spans="2:10" ht="18" outlineLevel="1" x14ac:dyDescent="0.2">
      <c r="C49" s="16"/>
      <c r="D49" s="90"/>
      <c r="E49" s="106"/>
      <c r="I49" s="106"/>
    </row>
    <row r="50" spans="2:10" ht="15" outlineLevel="1" x14ac:dyDescent="0.2">
      <c r="B50" s="106"/>
      <c r="C50" s="106"/>
      <c r="D50" s="106"/>
      <c r="E50" s="106"/>
      <c r="F50" s="106"/>
      <c r="G50" s="106"/>
      <c r="H50" s="106"/>
      <c r="I50" s="106"/>
      <c r="J50" s="106"/>
    </row>
    <row r="51" spans="2:10" ht="19.899999999999999" customHeight="1" x14ac:dyDescent="0.2">
      <c r="B51" s="106"/>
      <c r="C51" s="106"/>
      <c r="D51" s="106"/>
      <c r="E51" s="106"/>
      <c r="F51" s="106"/>
      <c r="G51" s="106"/>
      <c r="H51" s="106"/>
      <c r="I51" s="106"/>
      <c r="J51" s="106"/>
    </row>
    <row r="52" spans="2:10" ht="19.899999999999999" hidden="1" customHeight="1" outlineLevel="1" x14ac:dyDescent="0.2">
      <c r="C52" s="455" t="s">
        <v>27</v>
      </c>
      <c r="D52" s="455"/>
      <c r="E52" s="455"/>
      <c r="F52" s="456"/>
      <c r="G52" s="456"/>
      <c r="H52" s="456"/>
      <c r="I52" s="456"/>
    </row>
    <row r="53" spans="2:10" ht="19.899999999999999" hidden="1" customHeight="1" outlineLevel="1" x14ac:dyDescent="0.2">
      <c r="C53" s="456"/>
      <c r="D53" s="456"/>
      <c r="E53" s="456"/>
      <c r="F53" s="456"/>
      <c r="G53" s="456"/>
      <c r="H53" s="456"/>
      <c r="I53" s="456"/>
    </row>
    <row r="54" spans="2:10" ht="19.899999999999999" hidden="1" customHeight="1" outlineLevel="1" x14ac:dyDescent="0.2">
      <c r="C54" s="457" t="s">
        <v>94</v>
      </c>
      <c r="D54" s="457"/>
      <c r="E54" s="457"/>
      <c r="F54" s="457"/>
      <c r="G54" s="457"/>
      <c r="H54" s="457"/>
      <c r="I54" s="457"/>
    </row>
    <row r="55" spans="2:10" ht="19.899999999999999" hidden="1" customHeight="1" outlineLevel="1" x14ac:dyDescent="0.2">
      <c r="C55" s="458" t="s">
        <v>95</v>
      </c>
      <c r="D55" s="458"/>
      <c r="E55" s="458"/>
      <c r="F55" s="458"/>
      <c r="G55" s="458"/>
      <c r="H55" s="458"/>
      <c r="I55" s="458"/>
    </row>
    <row r="56" spans="2:10" ht="19.899999999999999" hidden="1" customHeight="1" outlineLevel="1" x14ac:dyDescent="0.2">
      <c r="C56" s="458"/>
      <c r="D56" s="458"/>
      <c r="E56" s="458"/>
      <c r="F56" s="458"/>
      <c r="G56" s="458"/>
      <c r="H56" s="458"/>
      <c r="I56" s="458"/>
    </row>
    <row r="57" spans="2:10" ht="19.899999999999999" hidden="1" customHeight="1" outlineLevel="1" x14ac:dyDescent="0.2">
      <c r="C57" s="472" t="str">
        <f>'Copertina 2025'!C17</f>
        <v>Segnalazione Certificata di Inizio Attività 
presentata da:</v>
      </c>
      <c r="D57" s="472"/>
      <c r="E57" s="472"/>
      <c r="F57" s="91"/>
      <c r="G57" s="442" t="str">
        <f>'Copertina 2025'!E17</f>
        <v>cognome e nome</v>
      </c>
      <c r="H57" s="442"/>
      <c r="I57" s="442"/>
    </row>
    <row r="58" spans="2:10" ht="19.899999999999999" hidden="1" customHeight="1" outlineLevel="1" x14ac:dyDescent="0.2">
      <c r="C58" s="472"/>
      <c r="D58" s="472"/>
      <c r="E58" s="472"/>
      <c r="F58" s="91"/>
      <c r="G58" s="442"/>
      <c r="H58" s="442"/>
      <c r="I58" s="442"/>
    </row>
    <row r="59" spans="2:10" ht="19.899999999999999" hidden="1" customHeight="1" outlineLevel="1" x14ac:dyDescent="0.2">
      <c r="C59" s="472"/>
      <c r="D59" s="472"/>
      <c r="E59" s="472"/>
      <c r="F59" s="92"/>
      <c r="G59" s="442"/>
      <c r="H59" s="442"/>
      <c r="I59" s="442"/>
    </row>
    <row r="60" spans="2:10" ht="19.899999999999999" hidden="1" customHeight="1" outlineLevel="1" x14ac:dyDescent="0.2">
      <c r="C60" s="454" t="s">
        <v>81</v>
      </c>
      <c r="D60" s="454"/>
      <c r="E60" s="454"/>
      <c r="F60" s="92"/>
      <c r="G60" s="442" t="str">
        <f>'Copertina 2025'!E22</f>
        <v>inserire la tipologia delle opere (Nuova costruzione / Ristrutturazione / ecc.)</v>
      </c>
      <c r="H60" s="442"/>
      <c r="I60" s="442"/>
    </row>
    <row r="61" spans="2:10" ht="19.899999999999999" hidden="1" customHeight="1" outlineLevel="1" x14ac:dyDescent="0.2">
      <c r="C61" s="92"/>
      <c r="D61" s="92"/>
      <c r="E61" s="92"/>
      <c r="F61" s="92"/>
      <c r="G61" s="442"/>
      <c r="H61" s="442"/>
      <c r="I61" s="442"/>
    </row>
    <row r="62" spans="2:10" ht="19.899999999999999" hidden="1" customHeight="1" outlineLevel="1" x14ac:dyDescent="0.2">
      <c r="C62" s="454" t="s">
        <v>105</v>
      </c>
      <c r="D62" s="454"/>
      <c r="E62" s="454"/>
      <c r="F62" s="92"/>
      <c r="G62" s="442" t="str">
        <f>'Copertina 2025'!E28</f>
        <v>indicare la Via/Piazza/ecc.</v>
      </c>
      <c r="H62" s="442"/>
      <c r="I62" s="442"/>
    </row>
    <row r="63" spans="2:10" ht="19.899999999999999" hidden="1" customHeight="1" outlineLevel="1" x14ac:dyDescent="0.2">
      <c r="C63" s="92"/>
      <c r="D63" s="92"/>
      <c r="E63" s="92"/>
      <c r="F63" s="92"/>
      <c r="G63" s="442"/>
      <c r="H63" s="442"/>
      <c r="I63" s="442"/>
    </row>
    <row r="64" spans="2:10" ht="19.899999999999999" hidden="1" customHeight="1" outlineLevel="1" x14ac:dyDescent="0.2">
      <c r="C64" s="383" t="s">
        <v>151</v>
      </c>
      <c r="D64" s="473"/>
      <c r="E64" s="473"/>
      <c r="F64" s="19"/>
      <c r="G64" s="176">
        <f ca="1">IF(E111="PC","",(IF(E111="PCSan","",IF('Copertina 2025'!E21="",TODAY(),'Copertina 2025'!E21))))</f>
        <v>45862</v>
      </c>
      <c r="H64" s="19"/>
      <c r="I64" s="19"/>
    </row>
    <row r="65" spans="2:10" ht="19.899999999999999" hidden="1" customHeight="1" outlineLevel="1" x14ac:dyDescent="0.2">
      <c r="C65" s="326" t="s">
        <v>82</v>
      </c>
      <c r="D65" s="326"/>
      <c r="E65" s="326"/>
      <c r="F65" s="52"/>
      <c r="G65" s="171">
        <f ca="1">IF(G64="","",G64+30)</f>
        <v>45892</v>
      </c>
      <c r="H65" s="19"/>
      <c r="I65" s="19"/>
    </row>
    <row r="66" spans="2:10" ht="19.899999999999999" hidden="1" customHeight="1" outlineLevel="1" thickBot="1" x14ac:dyDescent="0.25">
      <c r="B66" s="93"/>
      <c r="C66" s="426" t="s">
        <v>152</v>
      </c>
      <c r="D66" s="426"/>
      <c r="E66" s="426"/>
      <c r="F66" s="49"/>
      <c r="G66" s="157">
        <f ca="1">'Copertina 2025'!E21+60</f>
        <v>45922</v>
      </c>
      <c r="H66" s="95"/>
      <c r="I66" s="95"/>
      <c r="J66" s="93"/>
    </row>
    <row r="67" spans="2:10" ht="19.899999999999999" hidden="1" customHeight="1" outlineLevel="1" x14ac:dyDescent="0.2">
      <c r="C67" s="52"/>
      <c r="D67" s="52"/>
      <c r="E67" s="52"/>
      <c r="F67" s="52"/>
      <c r="G67" s="107"/>
      <c r="H67" s="19"/>
      <c r="I67" s="19"/>
    </row>
    <row r="68" spans="2:10" ht="65.099999999999994" hidden="1" customHeight="1" outlineLevel="1" thickBot="1" x14ac:dyDescent="0.25">
      <c r="D68" s="474" t="s">
        <v>96</v>
      </c>
      <c r="E68" s="474"/>
      <c r="F68" s="474"/>
      <c r="G68" s="474"/>
      <c r="H68" s="108"/>
      <c r="I68" s="108"/>
    </row>
    <row r="69" spans="2:10" ht="19.899999999999999" hidden="1" customHeight="1" outlineLevel="1" x14ac:dyDescent="0.2">
      <c r="C69" s="444" t="s">
        <v>97</v>
      </c>
      <c r="D69" s="462"/>
      <c r="E69" s="463" t="s">
        <v>84</v>
      </c>
      <c r="G69" s="99" t="s">
        <v>35</v>
      </c>
      <c r="H69" s="148"/>
      <c r="I69" s="149"/>
      <c r="J69" s="462"/>
    </row>
    <row r="70" spans="2:10" ht="19.899999999999999" hidden="1" customHeight="1" outlineLevel="1" x14ac:dyDescent="0.2">
      <c r="C70" s="445"/>
      <c r="D70" s="462"/>
      <c r="E70" s="463"/>
      <c r="G70" s="100" t="s">
        <v>36</v>
      </c>
      <c r="H70" s="8"/>
      <c r="I70" s="150"/>
      <c r="J70" s="462"/>
    </row>
    <row r="71" spans="2:10" ht="19.899999999999999" hidden="1" customHeight="1" outlineLevel="1" x14ac:dyDescent="0.2">
      <c r="C71" s="445"/>
      <c r="D71" s="462"/>
      <c r="E71" s="463"/>
      <c r="G71" s="101" t="s">
        <v>113</v>
      </c>
      <c r="H71" s="147"/>
      <c r="I71" s="150"/>
      <c r="J71" s="462"/>
    </row>
    <row r="72" spans="2:10" ht="19.899999999999999" hidden="1" customHeight="1" outlineLevel="1" x14ac:dyDescent="0.2">
      <c r="C72" s="445"/>
      <c r="D72" s="448"/>
      <c r="E72" s="449" t="s">
        <v>85</v>
      </c>
      <c r="G72" s="99" t="s">
        <v>35</v>
      </c>
      <c r="H72" s="148"/>
      <c r="I72" s="149">
        <f>IF(Produtt.!G35&lt;0,"conguaglio",Produtt.!G35)</f>
        <v>4650</v>
      </c>
      <c r="J72" s="448"/>
    </row>
    <row r="73" spans="2:10" ht="19.899999999999999" hidden="1" customHeight="1" outlineLevel="1" x14ac:dyDescent="0.2">
      <c r="C73" s="445"/>
      <c r="D73" s="448"/>
      <c r="E73" s="449"/>
      <c r="G73" s="100" t="s">
        <v>36</v>
      </c>
      <c r="H73" s="8"/>
      <c r="I73" s="150">
        <f>IF(Produtt.!G36&lt;0,"conguaglio",Produtt.!G36)</f>
        <v>3104</v>
      </c>
      <c r="J73" s="448"/>
    </row>
    <row r="74" spans="2:10" ht="19.899999999999999" hidden="1" customHeight="1" outlineLevel="1" x14ac:dyDescent="0.2">
      <c r="C74" s="445"/>
      <c r="D74" s="448"/>
      <c r="E74" s="449"/>
      <c r="G74" s="101" t="s">
        <v>49</v>
      </c>
      <c r="H74" s="147"/>
      <c r="I74" s="151">
        <f>IF(Produtt.!G37&lt;0,"conguaglio",Produtt.!G37)</f>
        <v>1110</v>
      </c>
      <c r="J74" s="448"/>
    </row>
    <row r="75" spans="2:10" ht="19.899999999999999" hidden="1" customHeight="1" outlineLevel="1" x14ac:dyDescent="0.2">
      <c r="C75" s="445"/>
      <c r="D75" s="447"/>
      <c r="E75" s="449" t="s">
        <v>86</v>
      </c>
      <c r="G75" s="99" t="s">
        <v>35</v>
      </c>
      <c r="H75" s="148"/>
      <c r="I75" s="149">
        <f>IF(Albergh.!G38&lt;0,"conguaglio",Albergh.!G38)</f>
        <v>0</v>
      </c>
      <c r="J75" s="447"/>
    </row>
    <row r="76" spans="2:10" ht="19.899999999999999" hidden="1" customHeight="1" outlineLevel="1" x14ac:dyDescent="0.2">
      <c r="C76" s="445"/>
      <c r="D76" s="447"/>
      <c r="E76" s="449"/>
      <c r="G76" s="100" t="s">
        <v>36</v>
      </c>
      <c r="H76" s="8"/>
      <c r="I76" s="150">
        <f>IF(Albergh.!G39&lt;0,"conguaglio",Albergh.!G39)</f>
        <v>0</v>
      </c>
      <c r="J76" s="447"/>
    </row>
    <row r="77" spans="2:10" ht="19.899999999999999" hidden="1" customHeight="1" outlineLevel="1" x14ac:dyDescent="0.2">
      <c r="C77" s="445"/>
      <c r="D77" s="447"/>
      <c r="E77" s="449"/>
      <c r="G77" s="101" t="s">
        <v>113</v>
      </c>
      <c r="H77" s="147"/>
      <c r="I77" s="151">
        <f>IF(Albergh.!G40&lt;0,"conguaglio",Albergh.!G40)</f>
        <v>0</v>
      </c>
      <c r="J77" s="447"/>
    </row>
    <row r="78" spans="2:10" ht="19.899999999999999" hidden="1" customHeight="1" outlineLevel="1" x14ac:dyDescent="0.2">
      <c r="C78" s="445"/>
      <c r="D78" s="453"/>
      <c r="E78" s="449" t="s">
        <v>98</v>
      </c>
      <c r="G78" s="99" t="s">
        <v>35</v>
      </c>
      <c r="H78" s="148"/>
      <c r="I78" s="149">
        <f>IF('Dir. e Comm.'!G38&lt;0,"conguaglio",'Dir. e Comm.'!G38)</f>
        <v>0</v>
      </c>
      <c r="J78" s="453"/>
    </row>
    <row r="79" spans="2:10" ht="19.899999999999999" hidden="1" customHeight="1" outlineLevel="1" x14ac:dyDescent="0.2">
      <c r="C79" s="445"/>
      <c r="D79" s="453"/>
      <c r="E79" s="449"/>
      <c r="G79" s="100" t="s">
        <v>36</v>
      </c>
      <c r="H79" s="8"/>
      <c r="I79" s="150">
        <f>IF('Dir. e Comm.'!G39&lt;0,"conguaglio",'Dir. e Comm.'!G39)</f>
        <v>0</v>
      </c>
      <c r="J79" s="453"/>
    </row>
    <row r="80" spans="2:10" ht="19.899999999999999" hidden="1" customHeight="1" outlineLevel="1" x14ac:dyDescent="0.2">
      <c r="C80" s="445"/>
      <c r="D80" s="453"/>
      <c r="E80" s="449"/>
      <c r="G80" s="101" t="s">
        <v>113</v>
      </c>
      <c r="H80" s="147"/>
      <c r="I80" s="151">
        <f>IF('Dir. e Comm.'!G40&lt;0,"conguaglio",'Dir. e Comm.'!G40)</f>
        <v>0</v>
      </c>
      <c r="J80" s="453"/>
    </row>
    <row r="81" spans="3:10" ht="19.899999999999999" hidden="1" customHeight="1" outlineLevel="1" x14ac:dyDescent="0.2">
      <c r="C81" s="445"/>
      <c r="D81" s="467"/>
      <c r="E81" s="449" t="s">
        <v>87</v>
      </c>
      <c r="G81" s="100" t="s">
        <v>35</v>
      </c>
      <c r="H81" s="8"/>
      <c r="I81" s="149">
        <f>IF('Opere di Int. Gen.'!G19&lt;0,"conguaglio",'Opere di Int. Gen.'!G19)</f>
        <v>0</v>
      </c>
      <c r="J81" s="467"/>
    </row>
    <row r="82" spans="3:10" ht="19.899999999999999" hidden="1" customHeight="1" outlineLevel="1" x14ac:dyDescent="0.2">
      <c r="C82" s="445"/>
      <c r="D82" s="467"/>
      <c r="E82" s="449"/>
      <c r="G82" s="100" t="s">
        <v>36</v>
      </c>
      <c r="H82" s="8"/>
      <c r="I82" s="150">
        <f>IF('Opere di Int. Gen.'!G20&lt;0,"conguaglio",'Opere di Int. Gen.'!G20)</f>
        <v>0</v>
      </c>
      <c r="J82" s="467"/>
    </row>
    <row r="83" spans="3:10" ht="19.899999999999999" hidden="1" customHeight="1" outlineLevel="1" x14ac:dyDescent="0.2">
      <c r="C83" s="445"/>
      <c r="D83" s="467"/>
      <c r="E83" s="449"/>
      <c r="G83" s="101"/>
      <c r="H83" s="102"/>
      <c r="I83" s="103"/>
      <c r="J83" s="467"/>
    </row>
    <row r="84" spans="3:10" ht="19.899999999999999" hidden="1" customHeight="1" outlineLevel="1" x14ac:dyDescent="0.2">
      <c r="C84" s="445"/>
      <c r="G84" s="8"/>
      <c r="H84" s="19"/>
      <c r="I84" s="53"/>
    </row>
    <row r="85" spans="3:10" ht="19.899999999999999" hidden="1" customHeight="1" outlineLevel="1" x14ac:dyDescent="0.2">
      <c r="C85" s="445"/>
      <c r="E85" s="480" t="s">
        <v>286</v>
      </c>
      <c r="F85" s="480"/>
      <c r="G85" s="480"/>
      <c r="H85" s="194"/>
      <c r="I85" s="476">
        <f>1000*1</f>
        <v>1000</v>
      </c>
    </row>
    <row r="86" spans="3:10" ht="19.899999999999999" hidden="1" customHeight="1" outlineLevel="1" x14ac:dyDescent="0.2">
      <c r="C86" s="445"/>
      <c r="D86" s="109"/>
      <c r="E86" s="481"/>
      <c r="F86" s="481"/>
      <c r="G86" s="481"/>
      <c r="H86" s="195"/>
      <c r="I86" s="476"/>
    </row>
    <row r="87" spans="3:10" ht="19.899999999999999" hidden="1" customHeight="1" outlineLevel="1" x14ac:dyDescent="0.2">
      <c r="C87" s="445"/>
      <c r="D87" s="109"/>
      <c r="E87" s="480" t="s">
        <v>180</v>
      </c>
      <c r="F87" s="480"/>
      <c r="G87" s="480"/>
      <c r="H87" s="195"/>
      <c r="I87" s="476">
        <f>1000*1</f>
        <v>1000</v>
      </c>
    </row>
    <row r="88" spans="3:10" ht="19.899999999999999" hidden="1" customHeight="1" outlineLevel="1" x14ac:dyDescent="0.2">
      <c r="C88" s="445"/>
      <c r="D88" s="109"/>
      <c r="E88" s="481"/>
      <c r="F88" s="481"/>
      <c r="G88" s="481"/>
      <c r="H88" s="195"/>
      <c r="I88" s="476"/>
    </row>
    <row r="89" spans="3:10" ht="19.899999999999999" hidden="1" customHeight="1" outlineLevel="1" x14ac:dyDescent="0.2">
      <c r="C89" s="445"/>
      <c r="D89" s="109"/>
      <c r="E89" s="480" t="s">
        <v>181</v>
      </c>
      <c r="F89" s="480"/>
      <c r="G89" s="480"/>
      <c r="H89" s="195"/>
      <c r="I89" s="476">
        <v>0</v>
      </c>
    </row>
    <row r="90" spans="3:10" ht="19.899999999999999" hidden="1" customHeight="1" outlineLevel="1" x14ac:dyDescent="0.2">
      <c r="C90" s="445"/>
      <c r="D90" s="109"/>
      <c r="E90" s="481"/>
      <c r="F90" s="481"/>
      <c r="G90" s="481"/>
      <c r="H90" s="195"/>
      <c r="I90" s="476"/>
    </row>
    <row r="91" spans="3:10" ht="19.899999999999999" hidden="1" customHeight="1" outlineLevel="1" x14ac:dyDescent="0.2">
      <c r="C91" s="445"/>
      <c r="E91" s="477" t="s">
        <v>182</v>
      </c>
      <c r="F91" s="477"/>
      <c r="G91" s="477"/>
      <c r="H91" s="196"/>
      <c r="I91" s="476">
        <v>0</v>
      </c>
    </row>
    <row r="92" spans="3:10" ht="19.899999999999999" hidden="1" customHeight="1" outlineLevel="1" thickBot="1" x14ac:dyDescent="0.25">
      <c r="C92" s="445"/>
      <c r="D92" s="109"/>
      <c r="E92" s="478"/>
      <c r="F92" s="478"/>
      <c r="G92" s="478"/>
      <c r="H92" s="196"/>
      <c r="I92" s="476"/>
    </row>
    <row r="93" spans="3:10" ht="39.950000000000003" hidden="1" customHeight="1" outlineLevel="1" thickBot="1" x14ac:dyDescent="0.25">
      <c r="C93" s="446"/>
      <c r="D93" s="77"/>
      <c r="E93" s="190" t="s">
        <v>183</v>
      </c>
      <c r="F93" s="191"/>
      <c r="G93" s="192"/>
      <c r="H93" s="193"/>
      <c r="I93" s="110">
        <f>SUM(I85:I92)</f>
        <v>2000</v>
      </c>
    </row>
    <row r="94" spans="3:10" ht="19.899999999999999" hidden="1" customHeight="1" outlineLevel="1" x14ac:dyDescent="0.2">
      <c r="E94" s="239" t="s">
        <v>285</v>
      </c>
    </row>
    <row r="95" spans="3:10" ht="19.899999999999999" hidden="1" customHeight="1" outlineLevel="1" x14ac:dyDescent="0.2"/>
    <row r="96" spans="3:10" ht="19.899999999999999" hidden="1" customHeight="1" outlineLevel="1" x14ac:dyDescent="0.2">
      <c r="C96" s="269" t="s">
        <v>153</v>
      </c>
      <c r="D96" s="454"/>
      <c r="E96" s="454"/>
      <c r="F96" s="479">
        <f>I93</f>
        <v>2000</v>
      </c>
      <c r="G96" s="479"/>
      <c r="H96" s="470" t="s">
        <v>89</v>
      </c>
      <c r="I96" s="470"/>
    </row>
    <row r="97" spans="3:9" ht="39.950000000000003" hidden="1" customHeight="1" outlineLevel="1" x14ac:dyDescent="0.2">
      <c r="C97" s="475" t="str">
        <f>VLOOKUP(E111,D116:I124,4)</f>
        <v>Tesoreria Comunale entro 30 giorni dalla presentazione della S.C.I.A.; decorso tale termine verranno applicate le sanzioni previste dall'art. 42 del D.P.R. n. 380/2001.</v>
      </c>
      <c r="D97" s="442"/>
      <c r="E97" s="442"/>
      <c r="F97" s="442"/>
      <c r="G97" s="442"/>
      <c r="H97" s="442"/>
      <c r="I97" s="442"/>
    </row>
    <row r="98" spans="3:9" ht="20.100000000000001" hidden="1" customHeight="1" outlineLevel="1" x14ac:dyDescent="0.2">
      <c r="C98" s="163"/>
      <c r="D98" s="164"/>
      <c r="E98" s="164"/>
      <c r="F98" s="164"/>
      <c r="G98" s="164"/>
      <c r="H98" s="164"/>
      <c r="I98" s="164"/>
    </row>
    <row r="99" spans="3:9" ht="19.899999999999999" hidden="1" customHeight="1" outlineLevel="1" x14ac:dyDescent="0.2">
      <c r="D99" s="19" t="s">
        <v>90</v>
      </c>
      <c r="E99" s="177">
        <f ca="1">TODAY()</f>
        <v>45862</v>
      </c>
    </row>
    <row r="100" spans="3:9" ht="19.899999999999999" hidden="1" customHeight="1" outlineLevel="1" x14ac:dyDescent="0.2">
      <c r="C100" s="111"/>
      <c r="D100" s="111"/>
      <c r="E100" s="111"/>
      <c r="G100" s="257"/>
    </row>
    <row r="101" spans="3:9" ht="15" hidden="1" outlineLevel="1" x14ac:dyDescent="0.2">
      <c r="C101" s="16"/>
      <c r="D101" s="105"/>
      <c r="E101" s="105"/>
      <c r="G101" s="233" t="s">
        <v>283</v>
      </c>
      <c r="I101" s="105"/>
    </row>
    <row r="102" spans="3:9" ht="19.899999999999999" hidden="1" customHeight="1" outlineLevel="1" x14ac:dyDescent="0.2">
      <c r="C102" s="16"/>
      <c r="D102" s="105"/>
      <c r="E102" s="105"/>
      <c r="G102" s="240" t="str">
        <f>'Copertina 2025'!E25</f>
        <v>titolo nome e cognome del tecnico</v>
      </c>
      <c r="I102" s="105"/>
    </row>
    <row r="103" spans="3:9" ht="19.899999999999999" hidden="1" customHeight="1" outlineLevel="1" x14ac:dyDescent="0.2">
      <c r="C103" s="16"/>
      <c r="D103" s="90"/>
      <c r="E103" s="106"/>
      <c r="G103" s="241" t="s">
        <v>284</v>
      </c>
      <c r="I103" s="106"/>
    </row>
    <row r="104" spans="3:9" ht="19.899999999999999" customHeight="1" collapsed="1" x14ac:dyDescent="0.2">
      <c r="C104" s="16"/>
      <c r="D104" s="106"/>
    </row>
    <row r="105" spans="3:9" ht="19.899999999999999" customHeight="1" x14ac:dyDescent="0.2">
      <c r="C105" s="16"/>
      <c r="D105" s="106"/>
    </row>
    <row r="106" spans="3:9" ht="19.899999999999999" customHeight="1" x14ac:dyDescent="0.2">
      <c r="C106" s="16"/>
      <c r="D106" s="106"/>
    </row>
    <row r="108" spans="3:9" ht="19.899999999999999" customHeight="1" x14ac:dyDescent="0.2">
      <c r="F108" s="89"/>
      <c r="G108" s="90"/>
      <c r="H108" s="16"/>
      <c r="I108" s="16"/>
    </row>
    <row r="111" spans="3:9" ht="20.100000000000001" hidden="1" customHeight="1" outlineLevel="1" x14ac:dyDescent="0.2">
      <c r="C111" s="16"/>
      <c r="D111" s="207" t="s">
        <v>158</v>
      </c>
      <c r="E111" s="182" t="str">
        <f>'Copertina 2025'!D74</f>
        <v>SCIA</v>
      </c>
      <c r="F111" s="16"/>
      <c r="G111" s="16"/>
      <c r="H111" s="16"/>
      <c r="I111" s="16"/>
    </row>
    <row r="112" spans="3:9" ht="20.100000000000001" hidden="1" customHeight="1" outlineLevel="1" x14ac:dyDescent="0.2">
      <c r="C112" s="16"/>
      <c r="D112" s="207" t="s">
        <v>171</v>
      </c>
      <c r="E112" s="187" t="str">
        <f>'Copertina 2025'!D75</f>
        <v>NO</v>
      </c>
      <c r="F112" s="16"/>
      <c r="G112" s="16"/>
      <c r="H112" s="16"/>
      <c r="I112" s="16"/>
    </row>
    <row r="113" spans="3:11" ht="20.100000000000001" hidden="1" customHeight="1" outlineLevel="1" x14ac:dyDescent="0.2">
      <c r="C113" s="16"/>
      <c r="D113" s="207" t="s">
        <v>159</v>
      </c>
      <c r="E113" s="187" t="str">
        <f>'Copertina 2025'!D76</f>
        <v>ai sensi dell'art. 36 - "doppia conformità"</v>
      </c>
      <c r="F113" s="16"/>
      <c r="G113" s="16"/>
      <c r="H113" s="16"/>
      <c r="I113" s="16"/>
    </row>
    <row r="114" spans="3:11" ht="20.100000000000001" hidden="1" customHeight="1" outlineLevel="1" x14ac:dyDescent="0.2">
      <c r="C114" s="16"/>
      <c r="D114" s="369"/>
      <c r="E114" s="369"/>
      <c r="F114" s="16"/>
      <c r="G114" s="16"/>
      <c r="H114" s="16"/>
      <c r="I114" s="16"/>
    </row>
    <row r="115" spans="3:11" ht="20.100000000000001" hidden="1" customHeight="1" outlineLevel="1" x14ac:dyDescent="0.2">
      <c r="C115" s="16"/>
      <c r="D115" s="178">
        <v>1</v>
      </c>
      <c r="E115" s="178">
        <v>2</v>
      </c>
      <c r="F115" s="178">
        <v>3</v>
      </c>
      <c r="G115" s="178">
        <v>4</v>
      </c>
      <c r="H115" s="20"/>
      <c r="I115" s="20"/>
      <c r="J115" s="20"/>
      <c r="K115" s="20"/>
    </row>
    <row r="116" spans="3:11" ht="20.100000000000001" hidden="1" customHeight="1" outlineLevel="1" x14ac:dyDescent="0.2">
      <c r="C116" s="16"/>
      <c r="D116" s="3" t="s">
        <v>275</v>
      </c>
      <c r="E116" s="167" t="s">
        <v>287</v>
      </c>
      <c r="F116" s="89"/>
      <c r="G116" s="242" t="s">
        <v>288</v>
      </c>
      <c r="H116" s="16"/>
      <c r="I116" s="16"/>
    </row>
    <row r="117" spans="3:11" ht="20.100000000000001" hidden="1" customHeight="1" outlineLevel="1" x14ac:dyDescent="0.2">
      <c r="C117" s="16"/>
      <c r="D117" s="3" t="s">
        <v>129</v>
      </c>
      <c r="E117" s="167" t="s">
        <v>289</v>
      </c>
      <c r="F117" s="89"/>
      <c r="G117" s="242" t="s">
        <v>133</v>
      </c>
      <c r="H117" s="16"/>
      <c r="I117" s="16"/>
      <c r="K117" s="108"/>
    </row>
    <row r="118" spans="3:11" ht="20.100000000000001" hidden="1" customHeight="1" outlineLevel="1" x14ac:dyDescent="0.2">
      <c r="C118" s="16"/>
      <c r="D118" s="3" t="s">
        <v>278</v>
      </c>
      <c r="E118" s="168" t="s">
        <v>290</v>
      </c>
      <c r="F118" s="89"/>
      <c r="G118" s="242" t="s">
        <v>134</v>
      </c>
      <c r="H118" s="16"/>
      <c r="I118" s="16"/>
      <c r="J118" s="108"/>
    </row>
    <row r="119" spans="3:11" ht="19.899999999999999" hidden="1" customHeight="1" outlineLevel="1" x14ac:dyDescent="0.2">
      <c r="D119" s="3" t="s">
        <v>130</v>
      </c>
      <c r="E119" s="168" t="s">
        <v>291</v>
      </c>
      <c r="F119" s="89"/>
      <c r="G119" s="242" t="s">
        <v>134</v>
      </c>
    </row>
    <row r="120" spans="3:11" ht="19.899999999999999" hidden="1" customHeight="1" outlineLevel="1" x14ac:dyDescent="0.2">
      <c r="D120" s="3" t="s">
        <v>126</v>
      </c>
      <c r="E120" s="167" t="s">
        <v>292</v>
      </c>
      <c r="F120" s="89"/>
      <c r="G120" s="242" t="s">
        <v>135</v>
      </c>
    </row>
    <row r="121" spans="3:11" ht="19.899999999999999" hidden="1" customHeight="1" outlineLevel="1" x14ac:dyDescent="0.2">
      <c r="D121" s="3" t="s">
        <v>127</v>
      </c>
      <c r="E121" s="167" t="s">
        <v>293</v>
      </c>
      <c r="F121" s="89"/>
      <c r="G121" s="242" t="s">
        <v>294</v>
      </c>
    </row>
    <row r="122" spans="3:11" ht="19.899999999999999" hidden="1" customHeight="1" outlineLevel="1" x14ac:dyDescent="0.2">
      <c r="D122" s="3" t="s">
        <v>131</v>
      </c>
      <c r="E122" s="168" t="s">
        <v>295</v>
      </c>
      <c r="F122" s="89"/>
      <c r="G122" s="194" t="s">
        <v>296</v>
      </c>
    </row>
    <row r="123" spans="3:11" ht="19.899999999999999" hidden="1" customHeight="1" outlineLevel="1" x14ac:dyDescent="0.2">
      <c r="D123" s="3" t="s">
        <v>128</v>
      </c>
      <c r="E123" s="168" t="s">
        <v>297</v>
      </c>
      <c r="F123" s="89"/>
      <c r="G123" s="242" t="s">
        <v>136</v>
      </c>
    </row>
    <row r="124" spans="3:11" ht="19.899999999999999" hidden="1" customHeight="1" outlineLevel="1" x14ac:dyDescent="0.2">
      <c r="D124" s="3" t="s">
        <v>280</v>
      </c>
      <c r="E124" s="168" t="s">
        <v>298</v>
      </c>
      <c r="F124" s="89"/>
      <c r="G124" s="242" t="s">
        <v>136</v>
      </c>
    </row>
    <row r="125" spans="3:11" ht="19.899999999999999" customHeight="1" collapsed="1" x14ac:dyDescent="0.2"/>
  </sheetData>
  <sheetProtection algorithmName="SHA-512" hashValue="1tcRSslQTaMmZnxv5W/4SnPDWXAAPDC/CioY02fi+zQOE7W48vXftfB3BOfiiadyPDr315IPHqp+/2/dmza2bQ==" saltValue="Psx1c7H0BiiT1lABZH7oTQ==" spinCount="100000" sheet="1" objects="1" scenarios="1"/>
  <mergeCells count="76">
    <mergeCell ref="D114:E114"/>
    <mergeCell ref="J81:J83"/>
    <mergeCell ref="C97:I97"/>
    <mergeCell ref="I85:I86"/>
    <mergeCell ref="E91:G92"/>
    <mergeCell ref="I91:I92"/>
    <mergeCell ref="C96:E96"/>
    <mergeCell ref="F96:G96"/>
    <mergeCell ref="H96:I96"/>
    <mergeCell ref="E85:G86"/>
    <mergeCell ref="E87:G88"/>
    <mergeCell ref="E89:G90"/>
    <mergeCell ref="I87:I88"/>
    <mergeCell ref="I89:I90"/>
    <mergeCell ref="J69:J71"/>
    <mergeCell ref="D72:D74"/>
    <mergeCell ref="E72:E74"/>
    <mergeCell ref="J72:J74"/>
    <mergeCell ref="C69:C93"/>
    <mergeCell ref="D69:D71"/>
    <mergeCell ref="E69:E71"/>
    <mergeCell ref="D75:D77"/>
    <mergeCell ref="E75:E77"/>
    <mergeCell ref="D81:D83"/>
    <mergeCell ref="J75:J77"/>
    <mergeCell ref="D78:D80"/>
    <mergeCell ref="E78:E80"/>
    <mergeCell ref="J78:J80"/>
    <mergeCell ref="E81:E83"/>
    <mergeCell ref="C60:E60"/>
    <mergeCell ref="G60:I61"/>
    <mergeCell ref="C64:E64"/>
    <mergeCell ref="C65:E65"/>
    <mergeCell ref="D68:G68"/>
    <mergeCell ref="C52:I53"/>
    <mergeCell ref="C54:I54"/>
    <mergeCell ref="C55:I55"/>
    <mergeCell ref="C56:I56"/>
    <mergeCell ref="C57:E59"/>
    <mergeCell ref="G57:I59"/>
    <mergeCell ref="J27:J29"/>
    <mergeCell ref="D30:D32"/>
    <mergeCell ref="E30:E32"/>
    <mergeCell ref="J30:J32"/>
    <mergeCell ref="C42:E42"/>
    <mergeCell ref="F42:G42"/>
    <mergeCell ref="H42:I42"/>
    <mergeCell ref="J34:J39"/>
    <mergeCell ref="J21:J23"/>
    <mergeCell ref="D18:D20"/>
    <mergeCell ref="E18:E20"/>
    <mergeCell ref="C14:E15"/>
    <mergeCell ref="E24:E26"/>
    <mergeCell ref="J24:J26"/>
    <mergeCell ref="C2:I3"/>
    <mergeCell ref="C4:I4"/>
    <mergeCell ref="C5:I5"/>
    <mergeCell ref="C6:I6"/>
    <mergeCell ref="J18:J20"/>
    <mergeCell ref="G14:G15"/>
    <mergeCell ref="C43:I43"/>
    <mergeCell ref="C66:E66"/>
    <mergeCell ref="G7:I9"/>
    <mergeCell ref="G10:I11"/>
    <mergeCell ref="C7:E7"/>
    <mergeCell ref="C16:E16"/>
    <mergeCell ref="G12:I13"/>
    <mergeCell ref="C18:C39"/>
    <mergeCell ref="D24:D26"/>
    <mergeCell ref="D21:D23"/>
    <mergeCell ref="E21:E23"/>
    <mergeCell ref="E34:E39"/>
    <mergeCell ref="D27:D29"/>
    <mergeCell ref="E27:E29"/>
    <mergeCell ref="C62:E62"/>
    <mergeCell ref="G62:I63"/>
  </mergeCells>
  <phoneticPr fontId="0" type="noConversion"/>
  <conditionalFormatting sqref="B2:J33 B34:I39 B40:J48">
    <cfRule type="expression" dxfId="18" priority="5">
      <formula>$E$112="si"</formula>
    </cfRule>
  </conditionalFormatting>
  <conditionalFormatting sqref="B52:J104">
    <cfRule type="expression" dxfId="17" priority="3">
      <formula>$E$112&lt;&gt;"si"</formula>
    </cfRule>
  </conditionalFormatting>
  <conditionalFormatting sqref="F42:H42 C43">
    <cfRule type="expression" dxfId="16" priority="2">
      <formula>$F$42&lt;=0</formula>
    </cfRule>
  </conditionalFormatting>
  <conditionalFormatting sqref="J34">
    <cfRule type="expression" dxfId="15" priority="1">
      <formula>$L$7="si"</formula>
    </cfRule>
  </conditionalFormatting>
  <printOptions horizontalCentered="1"/>
  <pageMargins left="0.78740157480314965" right="0.39370078740157483" top="0.78740157480314965" bottom="0.78740157480314965" header="0.51181102362204722" footer="0.51181102362204722"/>
  <pageSetup paperSize="9" scale="72" orientation="portrait" r:id="rId1"/>
  <headerFooter alignWithMargins="0">
    <oddHeader>&amp;L&amp;10Comune di CARAVAGGIO - Provincia di Bergamo</oddHeader>
    <oddFooter>&amp;R&amp;10QUADRO ECONOMICO</oddFooter>
  </headerFooter>
  <rowBreaks count="1" manualBreakCount="1">
    <brk id="51" min="1" max="9" man="1"/>
  </rowBreaks>
  <ignoredErrors>
    <ignoredError sqref="C7 E45 G64:G65 E99 G14 G102 I85:I88"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dimension ref="C2:G40"/>
  <sheetViews>
    <sheetView view="pageBreakPreview" zoomScale="60" zoomScaleNormal="75" zoomScaleSheetLayoutView="70" workbookViewId="0">
      <selection activeCell="D12" sqref="D12"/>
    </sheetView>
  </sheetViews>
  <sheetFormatPr defaultColWidth="8.77734375" defaultRowHeight="20.100000000000001" customHeight="1" outlineLevelRow="1" x14ac:dyDescent="0.2"/>
  <cols>
    <col min="1" max="2" width="2.77734375" style="2" customWidth="1"/>
    <col min="3" max="3" width="5.77734375" style="2" customWidth="1"/>
    <col min="4" max="5" width="30.77734375" style="2" customWidth="1"/>
    <col min="6" max="6" width="7.77734375" style="2" customWidth="1"/>
    <col min="7" max="7" width="2.77734375" style="2" customWidth="1"/>
    <col min="8" max="16384" width="8.77734375" style="2"/>
  </cols>
  <sheetData>
    <row r="2" spans="3:7" ht="20.100000000000001" customHeight="1" x14ac:dyDescent="0.2">
      <c r="C2" s="370" t="str">
        <f>'Copertina 2025'!C17</f>
        <v>Segnalazione Certificata di Inizio Attività 
presentata da:</v>
      </c>
      <c r="D2" s="370"/>
      <c r="E2" s="371" t="str">
        <f>'Copertina 2025'!E17</f>
        <v>cognome e nome</v>
      </c>
      <c r="F2" s="371"/>
      <c r="G2" s="204"/>
    </row>
    <row r="3" spans="3:7" ht="20.100000000000001" customHeight="1" x14ac:dyDescent="0.2">
      <c r="C3" s="370"/>
      <c r="D3" s="370"/>
      <c r="E3" s="371"/>
      <c r="F3" s="371"/>
      <c r="G3" s="204"/>
    </row>
    <row r="4" spans="3:7" ht="20.100000000000001" customHeight="1" x14ac:dyDescent="0.2">
      <c r="C4" s="370"/>
      <c r="D4" s="370"/>
      <c r="E4" s="371"/>
      <c r="F4" s="371"/>
      <c r="G4" s="204"/>
    </row>
    <row r="5" spans="3:7" ht="20.100000000000001" customHeight="1" x14ac:dyDescent="0.2">
      <c r="C5" s="370" t="s">
        <v>6</v>
      </c>
      <c r="D5" s="370"/>
      <c r="E5" s="371" t="str">
        <f>'Copertina 2025'!E28</f>
        <v>indicare la Via/Piazza/ecc.</v>
      </c>
      <c r="F5" s="371"/>
      <c r="G5" s="204"/>
    </row>
    <row r="6" spans="3:7" ht="20.100000000000001" customHeight="1" x14ac:dyDescent="0.2">
      <c r="C6" s="370"/>
      <c r="D6" s="370"/>
      <c r="E6" s="371"/>
      <c r="F6" s="371"/>
      <c r="G6" s="204"/>
    </row>
    <row r="8" spans="3:7" ht="20.100000000000001" customHeight="1" x14ac:dyDescent="0.2">
      <c r="D8" s="456" t="s">
        <v>70</v>
      </c>
      <c r="E8" s="456"/>
    </row>
    <row r="9" spans="3:7" ht="20.100000000000001" customHeight="1" x14ac:dyDescent="0.2">
      <c r="D9" s="456"/>
      <c r="E9" s="456"/>
    </row>
    <row r="10" spans="3:7" ht="20.100000000000001" customHeight="1" x14ac:dyDescent="0.2">
      <c r="D10" s="216" t="s">
        <v>178</v>
      </c>
    </row>
    <row r="11" spans="3:7" ht="20.100000000000001" customHeight="1" x14ac:dyDescent="0.2">
      <c r="D11" s="78"/>
      <c r="E11" s="72"/>
    </row>
    <row r="12" spans="3:7" ht="30" customHeight="1" x14ac:dyDescent="0.2">
      <c r="D12" s="183">
        <v>0</v>
      </c>
      <c r="E12" s="72" t="s">
        <v>71</v>
      </c>
    </row>
    <row r="14" spans="3:7" ht="20.100000000000001" customHeight="1" x14ac:dyDescent="0.2">
      <c r="C14" s="210"/>
      <c r="D14" s="205"/>
      <c r="E14" s="205"/>
      <c r="F14" s="206"/>
    </row>
    <row r="15" spans="3:7" ht="20.100000000000001" customHeight="1" x14ac:dyDescent="0.2">
      <c r="C15" s="211"/>
      <c r="D15" s="482" t="str">
        <f>VLOOKUP(D30,D31:E36,2)</f>
        <v xml:space="preserve">per Permesso di Costruire </v>
      </c>
      <c r="E15" s="482"/>
      <c r="F15" s="212"/>
    </row>
    <row r="16" spans="3:7" ht="20.100000000000001" customHeight="1" x14ac:dyDescent="0.2">
      <c r="C16" s="211"/>
      <c r="D16" s="482"/>
      <c r="E16" s="482"/>
      <c r="F16" s="212"/>
    </row>
    <row r="17" spans="3:6" ht="20.100000000000001" customHeight="1" x14ac:dyDescent="0.2">
      <c r="C17" s="211"/>
      <c r="F17" s="212"/>
    </row>
    <row r="18" spans="3:6" ht="20.100000000000001" customHeight="1" x14ac:dyDescent="0.2">
      <c r="C18" s="79" t="s">
        <v>72</v>
      </c>
      <c r="D18" s="80" t="s">
        <v>73</v>
      </c>
      <c r="E18" s="81">
        <v>100</v>
      </c>
      <c r="F18" s="82"/>
    </row>
    <row r="19" spans="3:6" ht="20.100000000000001" customHeight="1" x14ac:dyDescent="0.2">
      <c r="C19" s="79" t="s">
        <v>74</v>
      </c>
      <c r="D19" s="80" t="s">
        <v>75</v>
      </c>
      <c r="E19" s="81">
        <v>0.2</v>
      </c>
      <c r="F19" s="82"/>
    </row>
    <row r="20" spans="3:6" ht="20.100000000000001" customHeight="1" x14ac:dyDescent="0.2">
      <c r="C20" s="79" t="s">
        <v>76</v>
      </c>
      <c r="D20" s="80" t="s">
        <v>77</v>
      </c>
      <c r="E20" s="81">
        <v>500</v>
      </c>
      <c r="F20" s="82"/>
    </row>
    <row r="21" spans="3:6" ht="20.100000000000001" customHeight="1" thickBot="1" x14ac:dyDescent="0.25">
      <c r="C21" s="213"/>
      <c r="D21" s="69"/>
      <c r="E21" s="184">
        <f>IF(D12&lt;500,100,(100+((D12-500)*0.2)))</f>
        <v>100</v>
      </c>
      <c r="F21" s="185" t="s">
        <v>78</v>
      </c>
    </row>
    <row r="22" spans="3:6" ht="20.100000000000001" customHeight="1" thickTop="1" x14ac:dyDescent="0.2">
      <c r="C22" s="83"/>
      <c r="D22" s="84" t="s">
        <v>70</v>
      </c>
      <c r="E22" s="85">
        <f>IF($E$21&gt;500.46,500,$E$21)</f>
        <v>100</v>
      </c>
      <c r="F22" s="86"/>
    </row>
    <row r="23" spans="3:6" ht="20.100000000000001" customHeight="1" x14ac:dyDescent="0.2">
      <c r="C23" s="87"/>
      <c r="F23" s="88"/>
    </row>
    <row r="29" spans="3:6" ht="20.100000000000001" hidden="1" customHeight="1" outlineLevel="1" x14ac:dyDescent="0.2">
      <c r="D29" s="2" t="str">
        <f>VLOOKUP(D30,D31:E39,2)</f>
        <v>per Segnalazione Certificata di Inizio Attività</v>
      </c>
    </row>
    <row r="30" spans="3:6" ht="20.100000000000001" hidden="1" customHeight="1" outlineLevel="1" x14ac:dyDescent="0.2">
      <c r="D30" s="259" t="str">
        <f>'Copertina 2025'!D74</f>
        <v>SCIA</v>
      </c>
    </row>
    <row r="31" spans="3:6" ht="20.100000000000001" hidden="1" customHeight="1" outlineLevel="1" x14ac:dyDescent="0.2">
      <c r="D31" s="243" t="s">
        <v>275</v>
      </c>
      <c r="E31" s="169" t="s">
        <v>310</v>
      </c>
    </row>
    <row r="32" spans="3:6" ht="20.100000000000001" hidden="1" customHeight="1" outlineLevel="1" x14ac:dyDescent="0.2">
      <c r="D32" s="170" t="s">
        <v>129</v>
      </c>
      <c r="E32" s="169" t="s">
        <v>302</v>
      </c>
    </row>
    <row r="33" spans="4:5" ht="20.100000000000001" hidden="1" customHeight="1" outlineLevel="1" x14ac:dyDescent="0.2">
      <c r="D33" s="170" t="s">
        <v>130</v>
      </c>
      <c r="E33" s="169" t="s">
        <v>303</v>
      </c>
    </row>
    <row r="34" spans="4:5" ht="20.100000000000001" hidden="1" customHeight="1" outlineLevel="1" x14ac:dyDescent="0.2">
      <c r="D34" s="243" t="s">
        <v>278</v>
      </c>
      <c r="E34" s="169" t="s">
        <v>304</v>
      </c>
    </row>
    <row r="35" spans="4:5" ht="20.100000000000001" hidden="1" customHeight="1" outlineLevel="1" x14ac:dyDescent="0.2">
      <c r="D35" s="170" t="s">
        <v>126</v>
      </c>
      <c r="E35" s="169" t="s">
        <v>305</v>
      </c>
    </row>
    <row r="36" spans="4:5" ht="20.100000000000001" hidden="1" customHeight="1" outlineLevel="1" x14ac:dyDescent="0.2">
      <c r="D36" s="170" t="s">
        <v>127</v>
      </c>
      <c r="E36" s="169" t="s">
        <v>306</v>
      </c>
    </row>
    <row r="37" spans="4:5" ht="20.100000000000001" hidden="1" customHeight="1" outlineLevel="1" x14ac:dyDescent="0.2">
      <c r="D37" s="170" t="s">
        <v>131</v>
      </c>
      <c r="E37" s="169" t="s">
        <v>307</v>
      </c>
    </row>
    <row r="38" spans="4:5" ht="20.100000000000001" hidden="1" customHeight="1" outlineLevel="1" x14ac:dyDescent="0.2">
      <c r="D38" s="170" t="s">
        <v>128</v>
      </c>
      <c r="E38" s="169" t="s">
        <v>308</v>
      </c>
    </row>
    <row r="39" spans="4:5" ht="20.100000000000001" hidden="1" customHeight="1" outlineLevel="1" x14ac:dyDescent="0.2">
      <c r="D39" s="243" t="s">
        <v>280</v>
      </c>
      <c r="E39" s="169" t="s">
        <v>309</v>
      </c>
    </row>
    <row r="40" spans="4:5" ht="20.100000000000001" customHeight="1" collapsed="1" x14ac:dyDescent="0.2"/>
  </sheetData>
  <sheetProtection password="DF1D" sheet="1" objects="1" scenarios="1"/>
  <mergeCells count="6">
    <mergeCell ref="D15:E16"/>
    <mergeCell ref="C2:D4"/>
    <mergeCell ref="E2:F4"/>
    <mergeCell ref="C5:D6"/>
    <mergeCell ref="E5:F6"/>
    <mergeCell ref="D8:E9"/>
  </mergeCells>
  <phoneticPr fontId="0" type="noConversion"/>
  <printOptions horizontalCentered="1"/>
  <pageMargins left="0.78740157480314965" right="0.39370078740157483" top="0.78740157480314965" bottom="0.78740157480314965" header="0.51181102362204722" footer="0.51181102362204722"/>
  <pageSetup paperSize="9" scale="75" orientation="portrait" r:id="rId1"/>
  <headerFooter alignWithMargins="0">
    <oddHeader>&amp;L&amp;10Comune di CARAVAGGIO - Provincia di Bergamo</oddHeader>
    <oddFooter>&amp;R&amp;10DIRITTI DI SEGRETERIA</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3">
    <tabColor indexed="43"/>
  </sheetPr>
  <dimension ref="B2:M52"/>
  <sheetViews>
    <sheetView view="pageBreakPreview" zoomScale="70" zoomScaleNormal="75" zoomScaleSheetLayoutView="70" workbookViewId="0">
      <selection activeCell="E6" sqref="E6:E9"/>
    </sheetView>
  </sheetViews>
  <sheetFormatPr defaultColWidth="8.77734375" defaultRowHeight="19.899999999999999" customHeight="1" outlineLevelRow="2" x14ac:dyDescent="0.2"/>
  <cols>
    <col min="1" max="1" width="2.77734375" style="16" customWidth="1"/>
    <col min="2" max="2" width="9.77734375" style="16" customWidth="1"/>
    <col min="3" max="3" width="15.77734375" style="16" customWidth="1"/>
    <col min="4" max="4" width="9.77734375" style="16" customWidth="1"/>
    <col min="5" max="5" width="15.77734375" style="16" customWidth="1"/>
    <col min="6" max="7" width="9.77734375" style="16" customWidth="1"/>
    <col min="8" max="8" width="18.77734375" style="16" customWidth="1"/>
    <col min="9" max="16384" width="8.77734375" style="16"/>
  </cols>
  <sheetData>
    <row r="2" spans="2:13" ht="50.1" customHeight="1" x14ac:dyDescent="0.2">
      <c r="B2" s="370" t="str">
        <f>'Copertina 2025'!C17</f>
        <v>Segnalazione Certificata di Inizio Attività 
presentata da:</v>
      </c>
      <c r="C2" s="370"/>
      <c r="D2" s="370"/>
      <c r="E2" s="371" t="str">
        <f>'Copertina 2025'!E17</f>
        <v>cognome e nome</v>
      </c>
      <c r="F2" s="371"/>
      <c r="G2" s="371"/>
      <c r="H2" s="371"/>
    </row>
    <row r="3" spans="2:13" ht="35.1" customHeight="1" thickBot="1" x14ac:dyDescent="0.25">
      <c r="B3" s="372" t="s">
        <v>6</v>
      </c>
      <c r="C3" s="372"/>
      <c r="D3" s="372"/>
      <c r="E3" s="371" t="str">
        <f>'Copertina 2025'!E28</f>
        <v>indicare la Via/Piazza/ecc.</v>
      </c>
      <c r="F3" s="371"/>
      <c r="G3" s="371"/>
      <c r="H3" s="371"/>
    </row>
    <row r="4" spans="2:13" ht="40.15" customHeight="1" thickBot="1" x14ac:dyDescent="0.25">
      <c r="B4" s="131" t="s">
        <v>50</v>
      </c>
      <c r="C4" s="132"/>
      <c r="D4" s="132"/>
      <c r="E4" s="132"/>
      <c r="F4" s="132"/>
      <c r="G4" s="132"/>
      <c r="H4" s="144" t="s">
        <v>111</v>
      </c>
    </row>
    <row r="5" spans="2:13" ht="30" customHeight="1" x14ac:dyDescent="0.2">
      <c r="B5" s="30"/>
      <c r="C5" s="31"/>
      <c r="D5" s="31"/>
      <c r="E5" s="32" t="s">
        <v>42</v>
      </c>
      <c r="F5" s="33"/>
      <c r="G5" s="34" t="s">
        <v>43</v>
      </c>
      <c r="H5" s="35" t="s">
        <v>28</v>
      </c>
    </row>
    <row r="6" spans="2:13" ht="19.899999999999999" customHeight="1" x14ac:dyDescent="0.2">
      <c r="B6" s="406" t="s">
        <v>51</v>
      </c>
      <c r="C6" s="342" t="s">
        <v>100</v>
      </c>
      <c r="D6" s="343"/>
      <c r="E6" s="36">
        <v>0</v>
      </c>
      <c r="F6" s="21" t="s">
        <v>31</v>
      </c>
      <c r="G6" s="37">
        <v>40.130000000000003</v>
      </c>
      <c r="H6" s="22">
        <f>E6*G6</f>
        <v>0</v>
      </c>
    </row>
    <row r="7" spans="2:13" ht="19.899999999999999" customHeight="1" x14ac:dyDescent="0.2">
      <c r="B7" s="406"/>
      <c r="C7" s="344"/>
      <c r="D7" s="345"/>
      <c r="E7" s="40">
        <v>0</v>
      </c>
      <c r="F7" s="24" t="s">
        <v>33</v>
      </c>
      <c r="G7" s="41">
        <v>31.87</v>
      </c>
      <c r="H7" s="25">
        <f>E7*G7</f>
        <v>0</v>
      </c>
    </row>
    <row r="8" spans="2:13" ht="19.899999999999999" customHeight="1" x14ac:dyDescent="0.2">
      <c r="B8" s="406"/>
      <c r="C8" s="344" t="s">
        <v>281</v>
      </c>
      <c r="D8" s="345"/>
      <c r="E8" s="12">
        <v>0</v>
      </c>
      <c r="F8" s="207" t="s">
        <v>31</v>
      </c>
      <c r="G8" s="39">
        <v>16.05</v>
      </c>
      <c r="H8" s="26">
        <f>E8*G8</f>
        <v>0</v>
      </c>
    </row>
    <row r="9" spans="2:13" ht="19.899999999999999" customHeight="1" thickBot="1" x14ac:dyDescent="0.25">
      <c r="B9" s="407"/>
      <c r="C9" s="433"/>
      <c r="D9" s="434"/>
      <c r="E9" s="42">
        <v>0</v>
      </c>
      <c r="F9" s="43" t="s">
        <v>33</v>
      </c>
      <c r="G9" s="214">
        <v>12.75</v>
      </c>
      <c r="H9" s="44">
        <f>E9*G9</f>
        <v>0</v>
      </c>
    </row>
    <row r="10" spans="2:13" ht="19.899999999999999" customHeight="1" thickBot="1" x14ac:dyDescent="0.25">
      <c r="B10" s="247"/>
      <c r="C10" s="135"/>
      <c r="D10" s="135"/>
      <c r="E10" s="146"/>
      <c r="F10" s="207"/>
      <c r="G10" s="39"/>
      <c r="H10" s="26"/>
    </row>
    <row r="11" spans="2:13" ht="40.15" customHeight="1" thickBot="1" x14ac:dyDescent="0.25">
      <c r="B11" s="131"/>
      <c r="C11" s="132"/>
      <c r="D11" s="132"/>
      <c r="E11" s="132"/>
      <c r="F11" s="132"/>
      <c r="G11" s="132"/>
      <c r="H11" s="144" t="s">
        <v>99</v>
      </c>
    </row>
    <row r="12" spans="2:13" ht="17.100000000000001" customHeight="1" x14ac:dyDescent="0.2">
      <c r="B12" s="498" t="s">
        <v>103</v>
      </c>
      <c r="C12" s="499"/>
      <c r="D12" s="499"/>
      <c r="E12" s="499"/>
      <c r="F12" s="499"/>
      <c r="G12" s="499"/>
      <c r="H12" s="500"/>
      <c r="I12" s="112"/>
      <c r="J12" s="45"/>
      <c r="K12" s="45"/>
      <c r="L12" s="45"/>
      <c r="M12" s="113"/>
    </row>
    <row r="13" spans="2:13" ht="16.5" customHeight="1" x14ac:dyDescent="0.2">
      <c r="B13" s="408" t="s">
        <v>299</v>
      </c>
      <c r="C13" s="409"/>
      <c r="D13" s="409"/>
      <c r="E13" s="409"/>
      <c r="F13" s="391" t="s">
        <v>100</v>
      </c>
      <c r="G13" s="391"/>
      <c r="H13" s="252" t="s">
        <v>104</v>
      </c>
      <c r="I13" s="112"/>
      <c r="J13" s="45"/>
      <c r="K13" s="45"/>
      <c r="L13" s="45"/>
      <c r="M13" s="113"/>
    </row>
    <row r="14" spans="2:13" ht="17.100000000000001" customHeight="1" x14ac:dyDescent="0.2">
      <c r="B14" s="142"/>
      <c r="C14" s="143"/>
      <c r="D14" s="250"/>
      <c r="E14" s="256"/>
      <c r="F14" s="392">
        <v>0.1</v>
      </c>
      <c r="G14" s="392"/>
      <c r="H14" s="253">
        <v>0.05</v>
      </c>
      <c r="I14" s="112"/>
      <c r="J14" s="113"/>
      <c r="K14" s="113"/>
      <c r="L14" s="113"/>
      <c r="M14" s="113"/>
    </row>
    <row r="15" spans="2:13" ht="17.100000000000001" customHeight="1" x14ac:dyDescent="0.2">
      <c r="B15" s="138"/>
      <c r="C15" s="117"/>
      <c r="D15" s="117"/>
      <c r="E15" s="117"/>
      <c r="F15" s="117"/>
      <c r="G15" s="118"/>
      <c r="H15" s="139"/>
      <c r="I15" s="112"/>
      <c r="J15" s="45"/>
      <c r="K15" s="45"/>
      <c r="L15" s="45"/>
      <c r="M15" s="45"/>
    </row>
    <row r="16" spans="2:13" ht="17.100000000000001" customHeight="1" x14ac:dyDescent="0.2">
      <c r="B16" s="138"/>
      <c r="C16" s="114"/>
      <c r="D16" s="114"/>
      <c r="E16" s="114"/>
      <c r="G16" s="115" t="s">
        <v>101</v>
      </c>
      <c r="H16" s="140">
        <v>0</v>
      </c>
      <c r="I16" s="112"/>
      <c r="J16" s="45"/>
      <c r="K16" s="45"/>
      <c r="L16" s="45"/>
      <c r="M16" s="45"/>
    </row>
    <row r="17" spans="2:13" ht="17.100000000000001" customHeight="1" x14ac:dyDescent="0.2">
      <c r="B17" s="155"/>
      <c r="C17" s="384">
        <f>$H$16</f>
        <v>0</v>
      </c>
      <c r="D17" s="384"/>
      <c r="E17" s="87" t="s">
        <v>102</v>
      </c>
      <c r="F17" s="120">
        <v>0.1</v>
      </c>
      <c r="G17" s="116"/>
      <c r="H17" s="156">
        <f>C17*F17</f>
        <v>0</v>
      </c>
      <c r="I17" s="112"/>
      <c r="J17" s="89"/>
      <c r="K17" s="89"/>
      <c r="L17" s="89"/>
      <c r="M17" s="89"/>
    </row>
    <row r="18" spans="2:13" ht="16.5" customHeight="1" x14ac:dyDescent="0.2">
      <c r="B18" s="401" t="s">
        <v>300</v>
      </c>
      <c r="C18" s="402"/>
      <c r="D18" s="402"/>
      <c r="E18" s="402"/>
      <c r="F18" s="391" t="s">
        <v>100</v>
      </c>
      <c r="G18" s="391"/>
      <c r="H18" s="252" t="s">
        <v>104</v>
      </c>
      <c r="I18" s="112"/>
      <c r="J18" s="45"/>
      <c r="K18" s="45"/>
      <c r="L18" s="45"/>
      <c r="M18" s="113"/>
    </row>
    <row r="19" spans="2:13" ht="17.100000000000001" customHeight="1" x14ac:dyDescent="0.2">
      <c r="B19" s="142"/>
      <c r="C19" s="143"/>
      <c r="D19" s="250"/>
      <c r="E19" s="256"/>
      <c r="F19" s="392">
        <v>0.1</v>
      </c>
      <c r="G19" s="392"/>
      <c r="H19" s="253">
        <v>0.05</v>
      </c>
      <c r="I19" s="112"/>
      <c r="J19" s="113"/>
      <c r="K19" s="113"/>
      <c r="L19" s="113"/>
      <c r="M19" s="113"/>
    </row>
    <row r="20" spans="2:13" ht="17.100000000000001" customHeight="1" x14ac:dyDescent="0.2">
      <c r="B20" s="138"/>
      <c r="C20" s="117"/>
      <c r="D20" s="117"/>
      <c r="E20" s="117"/>
      <c r="F20" s="117"/>
      <c r="G20" s="118"/>
      <c r="H20" s="139"/>
      <c r="I20" s="112"/>
      <c r="J20" s="45"/>
      <c r="K20" s="45"/>
      <c r="L20" s="45"/>
      <c r="M20" s="45"/>
    </row>
    <row r="21" spans="2:13" ht="17.100000000000001" customHeight="1" x14ac:dyDescent="0.2">
      <c r="B21" s="138"/>
      <c r="C21" s="114"/>
      <c r="D21" s="114"/>
      <c r="E21" s="114"/>
      <c r="G21" s="115" t="s">
        <v>101</v>
      </c>
      <c r="H21" s="140">
        <v>0</v>
      </c>
      <c r="I21" s="112"/>
      <c r="J21" s="45"/>
      <c r="K21" s="45"/>
      <c r="L21" s="45"/>
      <c r="M21" s="45"/>
    </row>
    <row r="22" spans="2:13" ht="17.100000000000001" customHeight="1" x14ac:dyDescent="0.2">
      <c r="B22" s="138"/>
      <c r="C22" s="384">
        <f>$H$21</f>
        <v>0</v>
      </c>
      <c r="D22" s="384"/>
      <c r="E22" s="87" t="s">
        <v>102</v>
      </c>
      <c r="F22" s="120">
        <v>0.1</v>
      </c>
      <c r="G22" s="115"/>
      <c r="H22" s="255"/>
      <c r="I22" s="112"/>
      <c r="J22" s="45"/>
      <c r="K22" s="45"/>
      <c r="L22" s="45"/>
      <c r="M22" s="45"/>
    </row>
    <row r="23" spans="2:13" ht="17.100000000000001" customHeight="1" thickBot="1" x14ac:dyDescent="0.25">
      <c r="B23" s="387" t="s">
        <v>301</v>
      </c>
      <c r="C23" s="388"/>
      <c r="D23" s="388"/>
      <c r="E23" s="388"/>
      <c r="F23" s="388"/>
      <c r="G23" s="388"/>
      <c r="H23" s="141">
        <f>C22*F22*50%</f>
        <v>0</v>
      </c>
      <c r="I23" s="112"/>
      <c r="J23" s="89"/>
      <c r="K23" s="89"/>
      <c r="L23" s="89"/>
      <c r="M23" s="89"/>
    </row>
    <row r="24" spans="2:13" ht="19.899999999999999" customHeight="1" thickBot="1" x14ac:dyDescent="0.25"/>
    <row r="25" spans="2:13" ht="40.15" hidden="1" customHeight="1" outlineLevel="1" thickBot="1" x14ac:dyDescent="0.25">
      <c r="B25" s="501" t="s">
        <v>29</v>
      </c>
      <c r="C25" s="502"/>
      <c r="D25" s="502"/>
      <c r="E25" s="502"/>
      <c r="F25" s="502"/>
      <c r="G25" s="502"/>
      <c r="H25" s="503"/>
    </row>
    <row r="26" spans="2:13" ht="19.899999999999999" hidden="1" customHeight="1" outlineLevel="1" x14ac:dyDescent="0.2">
      <c r="B26" s="376" t="s">
        <v>34</v>
      </c>
      <c r="C26" s="300"/>
      <c r="D26" s="377"/>
      <c r="E26" s="504" t="s">
        <v>35</v>
      </c>
      <c r="F26" s="504"/>
      <c r="G26" s="496">
        <f>H6+H8</f>
        <v>0</v>
      </c>
      <c r="H26" s="497"/>
    </row>
    <row r="27" spans="2:13" ht="19.899999999999999" hidden="1" customHeight="1" outlineLevel="1" x14ac:dyDescent="0.2">
      <c r="B27" s="378"/>
      <c r="C27" s="303"/>
      <c r="D27" s="379"/>
      <c r="E27" s="495" t="s">
        <v>36</v>
      </c>
      <c r="F27" s="383"/>
      <c r="G27" s="384">
        <f>H7+H9</f>
        <v>0</v>
      </c>
      <c r="H27" s="385"/>
    </row>
    <row r="28" spans="2:13" ht="19.899999999999999" hidden="1" customHeight="1" outlineLevel="1" x14ac:dyDescent="0.2">
      <c r="B28" s="380"/>
      <c r="C28" s="381"/>
      <c r="D28" s="382"/>
      <c r="E28" s="386" t="s">
        <v>61</v>
      </c>
      <c r="F28" s="386"/>
      <c r="G28" s="329">
        <f>H17+H23</f>
        <v>0</v>
      </c>
      <c r="H28" s="330"/>
    </row>
    <row r="29" spans="2:13" ht="19.899999999999999" hidden="1" customHeight="1" outlineLevel="1" x14ac:dyDescent="0.2">
      <c r="B29" s="435" t="s">
        <v>114</v>
      </c>
      <c r="C29" s="436"/>
      <c r="D29" s="436"/>
      <c r="E29" s="334" t="s">
        <v>35</v>
      </c>
      <c r="F29" s="335"/>
      <c r="G29" s="412">
        <v>0</v>
      </c>
      <c r="H29" s="413"/>
    </row>
    <row r="30" spans="2:13" ht="19.899999999999999" hidden="1" customHeight="1" outlineLevel="1" x14ac:dyDescent="0.2">
      <c r="B30" s="410"/>
      <c r="C30" s="411"/>
      <c r="D30" s="411"/>
      <c r="E30" s="312" t="s">
        <v>36</v>
      </c>
      <c r="F30" s="313"/>
      <c r="G30" s="412">
        <v>0</v>
      </c>
      <c r="H30" s="413"/>
    </row>
    <row r="31" spans="2:13" ht="19.899999999999999" hidden="1" customHeight="1" outlineLevel="1" thickBot="1" x14ac:dyDescent="0.25">
      <c r="B31" s="410" t="s">
        <v>38</v>
      </c>
      <c r="C31" s="411"/>
      <c r="D31" s="411"/>
      <c r="E31" s="312" t="s">
        <v>61</v>
      </c>
      <c r="F31" s="313"/>
      <c r="G31" s="412">
        <v>0</v>
      </c>
      <c r="H31" s="413"/>
    </row>
    <row r="32" spans="2:13" ht="19.899999999999999" customHeight="1" collapsed="1" x14ac:dyDescent="0.2">
      <c r="B32" s="483" t="s">
        <v>29</v>
      </c>
      <c r="C32" s="484"/>
      <c r="D32" s="485"/>
      <c r="E32" s="325" t="s">
        <v>35</v>
      </c>
      <c r="F32" s="325"/>
      <c r="G32" s="301">
        <f>G26-G29</f>
        <v>0</v>
      </c>
      <c r="H32" s="302"/>
    </row>
    <row r="33" spans="2:8" ht="19.899999999999999" customHeight="1" x14ac:dyDescent="0.2">
      <c r="B33" s="486"/>
      <c r="C33" s="487"/>
      <c r="D33" s="488"/>
      <c r="E33" s="414" t="s">
        <v>36</v>
      </c>
      <c r="F33" s="326"/>
      <c r="G33" s="304">
        <f>G27-G30</f>
        <v>0</v>
      </c>
      <c r="H33" s="305"/>
    </row>
    <row r="34" spans="2:8" ht="19.899999999999999" customHeight="1" thickBot="1" x14ac:dyDescent="0.25">
      <c r="B34" s="486"/>
      <c r="C34" s="487"/>
      <c r="D34" s="488"/>
      <c r="E34" s="426" t="s">
        <v>61</v>
      </c>
      <c r="F34" s="426"/>
      <c r="G34" s="427">
        <f>G28-G31</f>
        <v>0</v>
      </c>
      <c r="H34" s="428"/>
    </row>
    <row r="35" spans="2:8" ht="39.950000000000003" customHeight="1" thickBot="1" x14ac:dyDescent="0.25">
      <c r="B35" s="489"/>
      <c r="C35" s="490"/>
      <c r="D35" s="491"/>
      <c r="E35" s="494"/>
      <c r="F35" s="494"/>
      <c r="G35" s="492">
        <f>G32+G33+G34</f>
        <v>0</v>
      </c>
      <c r="H35" s="493"/>
    </row>
    <row r="36" spans="2:8" ht="19.899999999999999" customHeight="1" x14ac:dyDescent="0.2">
      <c r="B36" s="207"/>
      <c r="C36" s="207"/>
      <c r="D36" s="158"/>
      <c r="E36" s="158"/>
      <c r="F36" s="159"/>
      <c r="G36" s="159"/>
      <c r="H36" s="159"/>
    </row>
    <row r="37" spans="2:8" ht="40.15" hidden="1" customHeight="1" outlineLevel="1" thickBot="1" x14ac:dyDescent="0.25">
      <c r="B37" s="297" t="s">
        <v>183</v>
      </c>
      <c r="C37" s="298"/>
      <c r="D37" s="298"/>
      <c r="E37" s="298"/>
      <c r="F37" s="298"/>
      <c r="G37" s="298"/>
      <c r="H37" s="299"/>
    </row>
    <row r="38" spans="2:8" ht="19.899999999999999" hidden="1" customHeight="1" outlineLevel="1" x14ac:dyDescent="0.2">
      <c r="B38" s="285" t="s">
        <v>39</v>
      </c>
      <c r="C38" s="286"/>
      <c r="D38" s="198" t="s">
        <v>160</v>
      </c>
      <c r="E38" s="300" t="s">
        <v>163</v>
      </c>
      <c r="F38" s="300"/>
      <c r="G38" s="301">
        <f>IF(D38="gratuita",G32,G32*2)</f>
        <v>0</v>
      </c>
      <c r="H38" s="302"/>
    </row>
    <row r="39" spans="2:8" ht="19.899999999999999" hidden="1" customHeight="1" outlineLevel="1" x14ac:dyDescent="0.2">
      <c r="B39" s="287"/>
      <c r="C39" s="288"/>
      <c r="D39" s="199" t="s">
        <v>160</v>
      </c>
      <c r="E39" s="303" t="s">
        <v>162</v>
      </c>
      <c r="F39" s="303"/>
      <c r="G39" s="304">
        <f>IF(D39="gratuita",G33,G33*2)</f>
        <v>0</v>
      </c>
      <c r="H39" s="305"/>
    </row>
    <row r="40" spans="2:8" ht="19.899999999999999" hidden="1" customHeight="1" outlineLevel="1" thickBot="1" x14ac:dyDescent="0.25">
      <c r="B40" s="287"/>
      <c r="C40" s="288"/>
      <c r="D40" s="200" t="s">
        <v>160</v>
      </c>
      <c r="E40" s="441" t="s">
        <v>165</v>
      </c>
      <c r="F40" s="293"/>
      <c r="G40" s="294">
        <f>IF(D40="gratuita",G34,G34*2)</f>
        <v>0</v>
      </c>
      <c r="H40" s="295"/>
    </row>
    <row r="41" spans="2:8" ht="19.899999999999999" hidden="1" customHeight="1" outlineLevel="1" thickTop="1" thickBot="1" x14ac:dyDescent="0.25">
      <c r="B41" s="289"/>
      <c r="C41" s="290"/>
      <c r="D41" s="440" t="s">
        <v>29</v>
      </c>
      <c r="E41" s="440"/>
      <c r="F41" s="440"/>
      <c r="G41" s="437">
        <f>G38+G39+G40</f>
        <v>0</v>
      </c>
      <c r="H41" s="438"/>
    </row>
    <row r="42" spans="2:8" ht="19.899999999999999" customHeight="1" collapsed="1" x14ac:dyDescent="0.2"/>
    <row r="44" spans="2:8" ht="19.899999999999999" hidden="1" customHeight="1" outlineLevel="2" x14ac:dyDescent="0.2">
      <c r="D44" s="207" t="s">
        <v>158</v>
      </c>
      <c r="E44" s="187" t="str">
        <f>'Copertina 2025'!D74</f>
        <v>SCIA</v>
      </c>
      <c r="H44" s="187" t="s">
        <v>160</v>
      </c>
    </row>
    <row r="45" spans="2:8" ht="19.899999999999999" hidden="1" customHeight="1" outlineLevel="2" x14ac:dyDescent="0.2">
      <c r="D45" s="207" t="s">
        <v>171</v>
      </c>
      <c r="E45" s="187" t="str">
        <f>'Copertina 2025'!D75</f>
        <v>NO</v>
      </c>
      <c r="H45" s="187" t="s">
        <v>161</v>
      </c>
    </row>
    <row r="46" spans="2:8" ht="19.899999999999999" hidden="1" customHeight="1" outlineLevel="2" x14ac:dyDescent="0.2">
      <c r="D46" s="207" t="s">
        <v>159</v>
      </c>
      <c r="E46" s="187" t="str">
        <f>'Copertina 2025'!D76</f>
        <v>ai sensi dell'art. 36 - "doppia conformità"</v>
      </c>
    </row>
    <row r="47" spans="2:8" ht="19.899999999999999" hidden="1" customHeight="1" outlineLevel="2" x14ac:dyDescent="0.2">
      <c r="D47" s="207"/>
      <c r="E47" s="187"/>
    </row>
    <row r="48" spans="2:8" ht="19.899999999999999" hidden="1" customHeight="1" outlineLevel="2" x14ac:dyDescent="0.2">
      <c r="D48" s="369" t="s">
        <v>273</v>
      </c>
      <c r="E48" s="369"/>
    </row>
    <row r="49" spans="4:5" ht="19.899999999999999" hidden="1" customHeight="1" outlineLevel="2" x14ac:dyDescent="0.2">
      <c r="D49" s="369" t="s">
        <v>125</v>
      </c>
      <c r="E49" s="369"/>
    </row>
    <row r="50" spans="4:5" ht="19.899999999999999" hidden="1" customHeight="1" outlineLevel="2" x14ac:dyDescent="0.2">
      <c r="D50" s="369" t="s">
        <v>40</v>
      </c>
      <c r="E50" s="369"/>
    </row>
    <row r="51" spans="4:5" ht="19.899999999999999" hidden="1" customHeight="1" outlineLevel="2" x14ac:dyDescent="0.2">
      <c r="D51" s="369" t="s">
        <v>114</v>
      </c>
      <c r="E51" s="369"/>
    </row>
    <row r="52" spans="4:5" ht="19.899999999999999" customHeight="1" collapsed="1" x14ac:dyDescent="0.2">
      <c r="D52" s="2"/>
      <c r="E52" s="2"/>
    </row>
  </sheetData>
  <sheetProtection password="C7B1" sheet="1" objects="1" scenarios="1"/>
  <mergeCells count="56">
    <mergeCell ref="B13:E13"/>
    <mergeCell ref="B18:E18"/>
    <mergeCell ref="D48:E48"/>
    <mergeCell ref="D49:E49"/>
    <mergeCell ref="D50:E50"/>
    <mergeCell ref="C17:D17"/>
    <mergeCell ref="B26:D28"/>
    <mergeCell ref="C22:D22"/>
    <mergeCell ref="E28:F28"/>
    <mergeCell ref="B37:H37"/>
    <mergeCell ref="E38:F38"/>
    <mergeCell ref="G38:H38"/>
    <mergeCell ref="G39:H39"/>
    <mergeCell ref="E40:F40"/>
    <mergeCell ref="G40:H40"/>
    <mergeCell ref="E39:F39"/>
    <mergeCell ref="F14:G14"/>
    <mergeCell ref="F18:G18"/>
    <mergeCell ref="F19:G19"/>
    <mergeCell ref="D51:E51"/>
    <mergeCell ref="E2:H2"/>
    <mergeCell ref="B2:D2"/>
    <mergeCell ref="B3:D3"/>
    <mergeCell ref="E3:H3"/>
    <mergeCell ref="F13:G13"/>
    <mergeCell ref="B12:H12"/>
    <mergeCell ref="B25:H25"/>
    <mergeCell ref="E26:F26"/>
    <mergeCell ref="G31:H31"/>
    <mergeCell ref="B6:B9"/>
    <mergeCell ref="C6:D7"/>
    <mergeCell ref="C8:D9"/>
    <mergeCell ref="E32:F32"/>
    <mergeCell ref="E35:F35"/>
    <mergeCell ref="G34:H34"/>
    <mergeCell ref="G28:H28"/>
    <mergeCell ref="B23:G23"/>
    <mergeCell ref="E27:F27"/>
    <mergeCell ref="G27:H27"/>
    <mergeCell ref="G26:H26"/>
    <mergeCell ref="B38:C41"/>
    <mergeCell ref="D41:F41"/>
    <mergeCell ref="G41:H41"/>
    <mergeCell ref="B31:D31"/>
    <mergeCell ref="E29:F29"/>
    <mergeCell ref="B32:D35"/>
    <mergeCell ref="E31:F31"/>
    <mergeCell ref="G29:H29"/>
    <mergeCell ref="B29:D30"/>
    <mergeCell ref="E30:F30"/>
    <mergeCell ref="G30:H30"/>
    <mergeCell ref="G35:H35"/>
    <mergeCell ref="E34:F34"/>
    <mergeCell ref="G32:H32"/>
    <mergeCell ref="E33:F33"/>
    <mergeCell ref="G33:H33"/>
  </mergeCells>
  <phoneticPr fontId="0" type="noConversion"/>
  <conditionalFormatting sqref="B25:H35">
    <cfRule type="expression" dxfId="14" priority="10" stopIfTrue="1">
      <formula>$E$45="SI"</formula>
    </cfRule>
  </conditionalFormatting>
  <conditionalFormatting sqref="B37:H37">
    <cfRule type="expression" dxfId="13" priority="1" stopIfTrue="1">
      <formula>$E$47="NO"</formula>
    </cfRule>
  </conditionalFormatting>
  <conditionalFormatting sqref="B37:H41">
    <cfRule type="expression" dxfId="12" priority="9" stopIfTrue="1">
      <formula>$E$45="NO"</formula>
    </cfRule>
  </conditionalFormatting>
  <conditionalFormatting sqref="D38:D40">
    <cfRule type="containsText" dxfId="11" priority="2" stopIfTrue="1" operator="containsText" text="gratuita">
      <formula>NOT(ISERROR(SEARCH("gratuita",D38)))</formula>
    </cfRule>
  </conditionalFormatting>
  <dataValidations count="3">
    <dataValidation type="list" allowBlank="1" showInputMessage="1" showErrorMessage="1" sqref="D14 D19" xr:uid="{00000000-0002-0000-0600-000000000000}">
      <formula1>$G$24:$H$24</formula1>
    </dataValidation>
    <dataValidation type="list" allowBlank="1" showInputMessage="1" showErrorMessage="1" sqref="B29:D30" xr:uid="{00000000-0002-0000-0600-000001000000}">
      <formula1>$D$48:$D$51</formula1>
    </dataValidation>
    <dataValidation type="list" allowBlank="1" showInputMessage="1" showErrorMessage="1" sqref="D38:D40" xr:uid="{00000000-0002-0000-0600-000002000000}">
      <formula1>$H$44:$H$45</formula1>
    </dataValidation>
  </dataValidations>
  <printOptions horizontalCentered="1"/>
  <pageMargins left="0.78740157480314965" right="0.39370078740157483" top="0.78740157480314965" bottom="0.78740157480314965" header="0.51181102362204722" footer="0.51181102362204722"/>
  <pageSetup paperSize="9" scale="75" orientation="portrait" r:id="rId1"/>
  <headerFooter alignWithMargins="0">
    <oddHeader>&amp;L&amp;10Comune di CARAVAGGIO - Provincia di Bergamo</oddHeader>
    <oddFooter>&amp;R&amp;10Determinazione dei contributi
INDUSTRIA ALBERGHIERA</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92"/>
  <sheetViews>
    <sheetView view="pageBreakPreview" zoomScale="60" zoomScaleNormal="70" workbookViewId="0">
      <selection activeCell="J11" sqref="J11"/>
    </sheetView>
  </sheetViews>
  <sheetFormatPr defaultRowHeight="15" x14ac:dyDescent="0.2"/>
  <cols>
    <col min="1" max="1" width="8.77734375" style="218" customWidth="1"/>
    <col min="2" max="2" width="20.77734375" style="228" customWidth="1"/>
    <col min="3" max="3" width="20.77734375" style="229" customWidth="1"/>
    <col min="4" max="4" width="80.77734375" style="230" customWidth="1"/>
    <col min="5" max="5" width="4.77734375" style="221" customWidth="1"/>
    <col min="6" max="16384" width="8.88671875" style="222"/>
  </cols>
  <sheetData>
    <row r="1" spans="1:4" ht="30" customHeight="1" x14ac:dyDescent="0.2">
      <c r="A1" s="218" t="s">
        <v>187</v>
      </c>
      <c r="B1" s="219" t="s">
        <v>188</v>
      </c>
      <c r="C1" s="220" t="s">
        <v>189</v>
      </c>
      <c r="D1" s="263" t="s">
        <v>190</v>
      </c>
    </row>
    <row r="2" spans="1:4" ht="15.95" customHeight="1" x14ac:dyDescent="0.2">
      <c r="A2" s="218">
        <v>1</v>
      </c>
      <c r="B2" s="223" t="s">
        <v>191</v>
      </c>
      <c r="C2" s="224" t="s">
        <v>192</v>
      </c>
      <c r="D2" s="262" t="s">
        <v>313</v>
      </c>
    </row>
    <row r="3" spans="1:4" ht="15.95" customHeight="1" x14ac:dyDescent="0.2">
      <c r="A3" s="218">
        <v>2</v>
      </c>
      <c r="B3" s="223" t="s">
        <v>191</v>
      </c>
      <c r="C3" s="224" t="s">
        <v>193</v>
      </c>
      <c r="D3" s="262" t="s">
        <v>314</v>
      </c>
    </row>
    <row r="4" spans="1:4" ht="15.95" customHeight="1" x14ac:dyDescent="0.2">
      <c r="A4" s="218">
        <v>3</v>
      </c>
      <c r="B4" s="223" t="s">
        <v>191</v>
      </c>
      <c r="C4" s="224" t="s">
        <v>194</v>
      </c>
      <c r="D4" s="262" t="s">
        <v>315</v>
      </c>
    </row>
    <row r="5" spans="1:4" ht="15.95" customHeight="1" x14ac:dyDescent="0.2">
      <c r="A5" s="218">
        <v>4</v>
      </c>
      <c r="B5" s="223" t="s">
        <v>191</v>
      </c>
      <c r="C5" s="224" t="s">
        <v>195</v>
      </c>
      <c r="D5" s="262" t="s">
        <v>316</v>
      </c>
    </row>
    <row r="6" spans="1:4" ht="15.95" customHeight="1" x14ac:dyDescent="0.2">
      <c r="A6" s="218">
        <v>5</v>
      </c>
      <c r="B6" s="223" t="s">
        <v>191</v>
      </c>
      <c r="C6" s="224" t="s">
        <v>196</v>
      </c>
      <c r="D6" s="262" t="s">
        <v>317</v>
      </c>
    </row>
    <row r="7" spans="1:4" ht="15.95" customHeight="1" x14ac:dyDescent="0.2">
      <c r="A7" s="218">
        <v>6</v>
      </c>
      <c r="B7" s="223" t="s">
        <v>191</v>
      </c>
      <c r="C7" s="224" t="s">
        <v>197</v>
      </c>
      <c r="D7" s="262" t="s">
        <v>318</v>
      </c>
    </row>
    <row r="8" spans="1:4" ht="15.95" customHeight="1" x14ac:dyDescent="0.2">
      <c r="A8" s="218">
        <v>7</v>
      </c>
      <c r="B8" s="223" t="s">
        <v>191</v>
      </c>
      <c r="C8" s="224" t="s">
        <v>198</v>
      </c>
      <c r="D8" s="262" t="s">
        <v>319</v>
      </c>
    </row>
    <row r="9" spans="1:4" ht="15.95" customHeight="1" x14ac:dyDescent="0.2">
      <c r="A9" s="218">
        <v>8</v>
      </c>
      <c r="B9" s="223" t="s">
        <v>191</v>
      </c>
      <c r="C9" s="224" t="s">
        <v>199</v>
      </c>
      <c r="D9" s="262" t="s">
        <v>320</v>
      </c>
    </row>
    <row r="10" spans="1:4" ht="15.95" customHeight="1" x14ac:dyDescent="0.2">
      <c r="A10" s="218">
        <v>9</v>
      </c>
      <c r="B10" s="223" t="s">
        <v>191</v>
      </c>
      <c r="C10" s="224" t="s">
        <v>199</v>
      </c>
      <c r="D10" s="262" t="s">
        <v>321</v>
      </c>
    </row>
    <row r="11" spans="1:4" ht="15.95" customHeight="1" x14ac:dyDescent="0.2">
      <c r="A11" s="218">
        <v>10</v>
      </c>
      <c r="B11" s="223" t="s">
        <v>191</v>
      </c>
      <c r="C11" s="224" t="s">
        <v>200</v>
      </c>
      <c r="D11" s="262" t="s">
        <v>322</v>
      </c>
    </row>
    <row r="12" spans="1:4" ht="15.95" customHeight="1" x14ac:dyDescent="0.2">
      <c r="A12" s="218">
        <v>11</v>
      </c>
      <c r="B12" s="223" t="s">
        <v>191</v>
      </c>
      <c r="C12" s="224" t="s">
        <v>201</v>
      </c>
      <c r="D12" s="262" t="s">
        <v>323</v>
      </c>
    </row>
    <row r="13" spans="1:4" ht="15.95" customHeight="1" x14ac:dyDescent="0.2">
      <c r="A13" s="218">
        <v>12</v>
      </c>
      <c r="B13" s="223" t="s">
        <v>191</v>
      </c>
      <c r="C13" s="224" t="s">
        <v>202</v>
      </c>
      <c r="D13" s="262" t="s">
        <v>324</v>
      </c>
    </row>
    <row r="14" spans="1:4" ht="15.95" customHeight="1" x14ac:dyDescent="0.2">
      <c r="A14" s="218">
        <v>13</v>
      </c>
      <c r="B14" s="223" t="s">
        <v>191</v>
      </c>
      <c r="C14" s="224" t="s">
        <v>203</v>
      </c>
      <c r="D14" s="262" t="s">
        <v>325</v>
      </c>
    </row>
    <row r="15" spans="1:4" ht="15.95" customHeight="1" x14ac:dyDescent="0.2">
      <c r="A15" s="218">
        <v>14</v>
      </c>
      <c r="B15" s="223" t="s">
        <v>191</v>
      </c>
      <c r="C15" s="224" t="s">
        <v>204</v>
      </c>
      <c r="D15" s="262" t="s">
        <v>326</v>
      </c>
    </row>
    <row r="16" spans="1:4" ht="15.95" customHeight="1" x14ac:dyDescent="0.2">
      <c r="A16" s="218">
        <v>15</v>
      </c>
      <c r="B16" s="223" t="s">
        <v>191</v>
      </c>
      <c r="C16" s="224" t="s">
        <v>205</v>
      </c>
      <c r="D16" s="262" t="s">
        <v>327</v>
      </c>
    </row>
    <row r="17" spans="1:4" ht="15.95" customHeight="1" x14ac:dyDescent="0.2">
      <c r="A17" s="218">
        <v>16</v>
      </c>
      <c r="B17" s="223" t="s">
        <v>191</v>
      </c>
      <c r="C17" s="224" t="s">
        <v>206</v>
      </c>
      <c r="D17" s="262" t="s">
        <v>328</v>
      </c>
    </row>
    <row r="18" spans="1:4" ht="15.95" customHeight="1" x14ac:dyDescent="0.2">
      <c r="A18" s="218">
        <v>17</v>
      </c>
      <c r="B18" s="223" t="s">
        <v>191</v>
      </c>
      <c r="C18" s="224" t="s">
        <v>207</v>
      </c>
      <c r="D18" s="262" t="s">
        <v>329</v>
      </c>
    </row>
    <row r="19" spans="1:4" ht="15.95" customHeight="1" x14ac:dyDescent="0.2">
      <c r="A19" s="218">
        <v>18</v>
      </c>
      <c r="B19" s="223" t="s">
        <v>191</v>
      </c>
      <c r="C19" s="224" t="s">
        <v>208</v>
      </c>
      <c r="D19" s="262" t="s">
        <v>330</v>
      </c>
    </row>
    <row r="20" spans="1:4" ht="15.95" customHeight="1" x14ac:dyDescent="0.2">
      <c r="A20" s="218">
        <v>19</v>
      </c>
      <c r="B20" s="223" t="s">
        <v>191</v>
      </c>
      <c r="C20" s="224" t="s">
        <v>209</v>
      </c>
      <c r="D20" s="262" t="s">
        <v>331</v>
      </c>
    </row>
    <row r="21" spans="1:4" ht="15.95" customHeight="1" x14ac:dyDescent="0.2">
      <c r="A21" s="218">
        <v>20</v>
      </c>
      <c r="B21" s="223" t="s">
        <v>191</v>
      </c>
      <c r="C21" s="224" t="s">
        <v>210</v>
      </c>
      <c r="D21" s="262" t="s">
        <v>332</v>
      </c>
    </row>
    <row r="22" spans="1:4" ht="15.95" customHeight="1" x14ac:dyDescent="0.2">
      <c r="A22" s="218">
        <v>21</v>
      </c>
      <c r="B22" s="223" t="s">
        <v>191</v>
      </c>
      <c r="C22" s="224" t="s">
        <v>211</v>
      </c>
      <c r="D22" s="262" t="s">
        <v>333</v>
      </c>
    </row>
    <row r="23" spans="1:4" ht="15.95" customHeight="1" x14ac:dyDescent="0.2">
      <c r="A23" s="218">
        <v>22</v>
      </c>
      <c r="B23" s="223" t="s">
        <v>191</v>
      </c>
      <c r="C23" s="224" t="s">
        <v>212</v>
      </c>
      <c r="D23" s="262" t="s">
        <v>334</v>
      </c>
    </row>
    <row r="24" spans="1:4" ht="15.95" customHeight="1" x14ac:dyDescent="0.2">
      <c r="A24" s="218">
        <v>23</v>
      </c>
      <c r="B24" s="223" t="s">
        <v>191</v>
      </c>
      <c r="C24" s="224" t="s">
        <v>213</v>
      </c>
      <c r="D24" s="262" t="s">
        <v>335</v>
      </c>
    </row>
    <row r="25" spans="1:4" ht="15.95" customHeight="1" x14ac:dyDescent="0.2">
      <c r="A25" s="218">
        <v>24</v>
      </c>
      <c r="B25" s="223" t="s">
        <v>191</v>
      </c>
      <c r="C25" s="224" t="s">
        <v>214</v>
      </c>
      <c r="D25" s="262" t="s">
        <v>336</v>
      </c>
    </row>
    <row r="26" spans="1:4" ht="15.95" customHeight="1" x14ac:dyDescent="0.2">
      <c r="A26" s="218">
        <v>25</v>
      </c>
      <c r="B26" s="223" t="s">
        <v>191</v>
      </c>
      <c r="C26" s="224" t="s">
        <v>215</v>
      </c>
      <c r="D26" s="262" t="s">
        <v>337</v>
      </c>
    </row>
    <row r="27" spans="1:4" ht="15.95" customHeight="1" x14ac:dyDescent="0.2">
      <c r="A27" s="218">
        <v>26</v>
      </c>
      <c r="B27" s="223" t="s">
        <v>191</v>
      </c>
      <c r="C27" s="224" t="s">
        <v>216</v>
      </c>
      <c r="D27" s="262" t="s">
        <v>338</v>
      </c>
    </row>
    <row r="28" spans="1:4" ht="15.95" customHeight="1" x14ac:dyDescent="0.2">
      <c r="A28" s="218">
        <v>27</v>
      </c>
      <c r="B28" s="223" t="s">
        <v>191</v>
      </c>
      <c r="C28" s="224" t="s">
        <v>216</v>
      </c>
      <c r="D28" s="262" t="s">
        <v>339</v>
      </c>
    </row>
    <row r="29" spans="1:4" ht="15.95" customHeight="1" x14ac:dyDescent="0.2">
      <c r="A29" s="218">
        <v>28</v>
      </c>
      <c r="B29" s="223" t="s">
        <v>191</v>
      </c>
      <c r="C29" s="224" t="s">
        <v>216</v>
      </c>
      <c r="D29" s="262" t="s">
        <v>340</v>
      </c>
    </row>
    <row r="30" spans="1:4" ht="15.95" customHeight="1" x14ac:dyDescent="0.2">
      <c r="A30" s="218">
        <v>29</v>
      </c>
      <c r="B30" s="223" t="s">
        <v>191</v>
      </c>
      <c r="C30" s="224" t="s">
        <v>217</v>
      </c>
      <c r="D30" s="262" t="s">
        <v>341</v>
      </c>
    </row>
    <row r="31" spans="1:4" ht="15.95" customHeight="1" x14ac:dyDescent="0.2">
      <c r="A31" s="218">
        <v>30</v>
      </c>
      <c r="B31" s="223" t="s">
        <v>191</v>
      </c>
      <c r="C31" s="224" t="s">
        <v>218</v>
      </c>
      <c r="D31" s="262" t="s">
        <v>342</v>
      </c>
    </row>
    <row r="32" spans="1:4" ht="15.95" customHeight="1" x14ac:dyDescent="0.2">
      <c r="A32" s="218">
        <v>31</v>
      </c>
      <c r="B32" s="223" t="s">
        <v>191</v>
      </c>
      <c r="C32" s="224" t="s">
        <v>219</v>
      </c>
      <c r="D32" s="262" t="s">
        <v>343</v>
      </c>
    </row>
    <row r="33" spans="1:4" ht="15.95" customHeight="1" x14ac:dyDescent="0.2">
      <c r="A33" s="218">
        <v>32</v>
      </c>
      <c r="B33" s="223" t="s">
        <v>191</v>
      </c>
      <c r="C33" s="224" t="s">
        <v>220</v>
      </c>
      <c r="D33" s="262" t="s">
        <v>344</v>
      </c>
    </row>
    <row r="34" spans="1:4" ht="15.95" customHeight="1" x14ac:dyDescent="0.2">
      <c r="A34" s="218">
        <v>33</v>
      </c>
      <c r="B34" s="223" t="s">
        <v>191</v>
      </c>
      <c r="C34" s="224" t="s">
        <v>221</v>
      </c>
      <c r="D34" s="262" t="s">
        <v>345</v>
      </c>
    </row>
    <row r="35" spans="1:4" ht="15.95" customHeight="1" x14ac:dyDescent="0.2">
      <c r="A35" s="218">
        <v>34</v>
      </c>
      <c r="B35" s="223" t="s">
        <v>191</v>
      </c>
      <c r="C35" s="224" t="s">
        <v>222</v>
      </c>
      <c r="D35" s="262" t="s">
        <v>346</v>
      </c>
    </row>
    <row r="36" spans="1:4" ht="15.95" customHeight="1" x14ac:dyDescent="0.2">
      <c r="A36" s="218">
        <v>35</v>
      </c>
      <c r="B36" s="223" t="s">
        <v>191</v>
      </c>
      <c r="C36" s="224" t="s">
        <v>222</v>
      </c>
      <c r="D36" s="262" t="s">
        <v>347</v>
      </c>
    </row>
    <row r="37" spans="1:4" ht="15.95" customHeight="1" x14ac:dyDescent="0.2">
      <c r="A37" s="218">
        <v>36</v>
      </c>
      <c r="B37" s="223" t="s">
        <v>191</v>
      </c>
      <c r="C37" s="224" t="s">
        <v>223</v>
      </c>
      <c r="D37" s="262" t="s">
        <v>348</v>
      </c>
    </row>
    <row r="38" spans="1:4" ht="15.95" customHeight="1" x14ac:dyDescent="0.2">
      <c r="A38" s="218">
        <v>37</v>
      </c>
      <c r="B38" s="223" t="s">
        <v>191</v>
      </c>
      <c r="C38" s="224" t="s">
        <v>224</v>
      </c>
      <c r="D38" s="262" t="s">
        <v>349</v>
      </c>
    </row>
    <row r="39" spans="1:4" ht="15.95" customHeight="1" x14ac:dyDescent="0.2">
      <c r="A39" s="218">
        <v>38</v>
      </c>
      <c r="B39" s="223" t="s">
        <v>191</v>
      </c>
      <c r="C39" s="224" t="s">
        <v>225</v>
      </c>
      <c r="D39" s="262" t="s">
        <v>350</v>
      </c>
    </row>
    <row r="40" spans="1:4" ht="15.95" customHeight="1" x14ac:dyDescent="0.2">
      <c r="A40" s="218">
        <v>39</v>
      </c>
      <c r="B40" s="223" t="s">
        <v>191</v>
      </c>
      <c r="C40" s="224" t="s">
        <v>226</v>
      </c>
      <c r="D40" s="262" t="s">
        <v>351</v>
      </c>
    </row>
    <row r="41" spans="1:4" ht="15.95" customHeight="1" x14ac:dyDescent="0.2">
      <c r="A41" s="218">
        <v>40</v>
      </c>
      <c r="B41" s="223" t="s">
        <v>191</v>
      </c>
      <c r="C41" s="224" t="s">
        <v>226</v>
      </c>
      <c r="D41" s="262" t="s">
        <v>352</v>
      </c>
    </row>
    <row r="42" spans="1:4" ht="15.95" customHeight="1" x14ac:dyDescent="0.2">
      <c r="A42" s="218">
        <v>41</v>
      </c>
      <c r="B42" s="223" t="s">
        <v>191</v>
      </c>
      <c r="C42" s="224" t="s">
        <v>226</v>
      </c>
      <c r="D42" s="262" t="s">
        <v>353</v>
      </c>
    </row>
    <row r="43" spans="1:4" ht="15.95" customHeight="1" x14ac:dyDescent="0.2">
      <c r="A43" s="218">
        <v>42</v>
      </c>
      <c r="B43" s="223" t="s">
        <v>191</v>
      </c>
      <c r="C43" s="224" t="s">
        <v>227</v>
      </c>
      <c r="D43" s="262" t="s">
        <v>354</v>
      </c>
    </row>
    <row r="44" spans="1:4" ht="15.95" customHeight="1" x14ac:dyDescent="0.2">
      <c r="A44" s="218">
        <v>43</v>
      </c>
      <c r="B44" s="223" t="s">
        <v>191</v>
      </c>
      <c r="C44" s="224" t="s">
        <v>227</v>
      </c>
      <c r="D44" s="262" t="s">
        <v>355</v>
      </c>
    </row>
    <row r="45" spans="1:4" ht="15.95" customHeight="1" x14ac:dyDescent="0.2">
      <c r="A45" s="218">
        <v>44</v>
      </c>
      <c r="B45" s="223" t="s">
        <v>191</v>
      </c>
      <c r="C45" s="224" t="s">
        <v>228</v>
      </c>
      <c r="D45" s="262" t="s">
        <v>356</v>
      </c>
    </row>
    <row r="46" spans="1:4" ht="15.95" customHeight="1" x14ac:dyDescent="0.2">
      <c r="A46" s="218">
        <v>45</v>
      </c>
      <c r="B46" s="223" t="s">
        <v>191</v>
      </c>
      <c r="C46" s="224" t="s">
        <v>229</v>
      </c>
      <c r="D46" s="262" t="s">
        <v>357</v>
      </c>
    </row>
    <row r="47" spans="1:4" ht="15.95" customHeight="1" x14ac:dyDescent="0.2">
      <c r="A47" s="218">
        <v>46</v>
      </c>
      <c r="B47" s="223" t="s">
        <v>191</v>
      </c>
      <c r="C47" s="224" t="s">
        <v>230</v>
      </c>
      <c r="D47" s="262" t="s">
        <v>358</v>
      </c>
    </row>
    <row r="48" spans="1:4" ht="15.95" customHeight="1" x14ac:dyDescent="0.2">
      <c r="A48" s="218">
        <v>47</v>
      </c>
      <c r="B48" s="223" t="s">
        <v>191</v>
      </c>
      <c r="C48" s="224" t="s">
        <v>231</v>
      </c>
      <c r="D48" s="262" t="s">
        <v>359</v>
      </c>
    </row>
    <row r="49" spans="1:4" ht="15.95" customHeight="1" x14ac:dyDescent="0.2">
      <c r="A49" s="218">
        <v>48</v>
      </c>
      <c r="B49" s="223" t="s">
        <v>191</v>
      </c>
      <c r="C49" s="224" t="s">
        <v>232</v>
      </c>
      <c r="D49" s="262" t="s">
        <v>360</v>
      </c>
    </row>
    <row r="50" spans="1:4" ht="15.95" customHeight="1" x14ac:dyDescent="0.2">
      <c r="A50" s="218">
        <v>49</v>
      </c>
      <c r="B50" s="223" t="s">
        <v>191</v>
      </c>
      <c r="C50" s="224" t="s">
        <v>233</v>
      </c>
      <c r="D50" s="262" t="s">
        <v>361</v>
      </c>
    </row>
    <row r="51" spans="1:4" ht="15.95" customHeight="1" x14ac:dyDescent="0.2">
      <c r="A51" s="218">
        <v>50</v>
      </c>
      <c r="B51" s="223" t="s">
        <v>191</v>
      </c>
      <c r="C51" s="224" t="s">
        <v>234</v>
      </c>
      <c r="D51" s="262" t="s">
        <v>362</v>
      </c>
    </row>
    <row r="52" spans="1:4" ht="15.95" customHeight="1" x14ac:dyDescent="0.2">
      <c r="A52" s="218">
        <v>51</v>
      </c>
      <c r="B52" s="223" t="s">
        <v>191</v>
      </c>
      <c r="C52" s="224" t="s">
        <v>234</v>
      </c>
      <c r="D52" s="262" t="s">
        <v>363</v>
      </c>
    </row>
    <row r="53" spans="1:4" ht="15.95" customHeight="1" x14ac:dyDescent="0.2">
      <c r="A53" s="218">
        <v>52</v>
      </c>
      <c r="B53" s="223" t="s">
        <v>191</v>
      </c>
      <c r="C53" s="224" t="s">
        <v>235</v>
      </c>
      <c r="D53" s="262" t="s">
        <v>351</v>
      </c>
    </row>
    <row r="54" spans="1:4" ht="15.95" customHeight="1" x14ac:dyDescent="0.2">
      <c r="A54" s="218">
        <v>53</v>
      </c>
      <c r="B54" s="223" t="s">
        <v>191</v>
      </c>
      <c r="C54" s="224" t="s">
        <v>235</v>
      </c>
      <c r="D54" s="262" t="s">
        <v>364</v>
      </c>
    </row>
    <row r="55" spans="1:4" ht="15.95" customHeight="1" x14ac:dyDescent="0.2">
      <c r="A55" s="218">
        <v>54</v>
      </c>
      <c r="B55" s="223" t="s">
        <v>191</v>
      </c>
      <c r="C55" s="224" t="s">
        <v>235</v>
      </c>
      <c r="D55" s="262" t="s">
        <v>353</v>
      </c>
    </row>
    <row r="56" spans="1:4" ht="15.95" customHeight="1" x14ac:dyDescent="0.2">
      <c r="A56" s="218">
        <v>55</v>
      </c>
      <c r="B56" s="223" t="s">
        <v>191</v>
      </c>
      <c r="C56" s="224" t="s">
        <v>236</v>
      </c>
      <c r="D56" s="262" t="s">
        <v>365</v>
      </c>
    </row>
    <row r="57" spans="1:4" ht="15.95" customHeight="1" x14ac:dyDescent="0.2">
      <c r="A57" s="218">
        <v>56</v>
      </c>
      <c r="B57" s="223" t="s">
        <v>191</v>
      </c>
      <c r="C57" s="224" t="s">
        <v>237</v>
      </c>
      <c r="D57" s="262" t="s">
        <v>366</v>
      </c>
    </row>
    <row r="58" spans="1:4" ht="15.95" customHeight="1" x14ac:dyDescent="0.2">
      <c r="A58" s="218">
        <v>57</v>
      </c>
      <c r="B58" s="223" t="s">
        <v>191</v>
      </c>
      <c r="C58" s="224" t="s">
        <v>238</v>
      </c>
      <c r="D58" s="262" t="s">
        <v>367</v>
      </c>
    </row>
    <row r="59" spans="1:4" ht="15.95" customHeight="1" x14ac:dyDescent="0.2">
      <c r="A59" s="218">
        <v>58</v>
      </c>
      <c r="B59" s="223" t="s">
        <v>191</v>
      </c>
      <c r="C59" s="224" t="s">
        <v>239</v>
      </c>
      <c r="D59" s="262" t="s">
        <v>368</v>
      </c>
    </row>
    <row r="60" spans="1:4" ht="15.95" customHeight="1" x14ac:dyDescent="0.2">
      <c r="A60" s="218">
        <v>59</v>
      </c>
      <c r="B60" s="223" t="s">
        <v>191</v>
      </c>
      <c r="C60" s="224" t="s">
        <v>240</v>
      </c>
      <c r="D60" s="262" t="s">
        <v>369</v>
      </c>
    </row>
    <row r="61" spans="1:4" ht="15.95" customHeight="1" x14ac:dyDescent="0.2">
      <c r="A61" s="218">
        <v>60</v>
      </c>
      <c r="B61" s="223" t="s">
        <v>191</v>
      </c>
      <c r="C61" s="224" t="s">
        <v>241</v>
      </c>
      <c r="D61" s="262" t="s">
        <v>370</v>
      </c>
    </row>
    <row r="62" spans="1:4" ht="15.95" customHeight="1" x14ac:dyDescent="0.2">
      <c r="A62" s="218">
        <v>61</v>
      </c>
      <c r="B62" s="223" t="s">
        <v>191</v>
      </c>
      <c r="C62" s="224" t="s">
        <v>242</v>
      </c>
      <c r="D62" s="262" t="s">
        <v>371</v>
      </c>
    </row>
    <row r="63" spans="1:4" ht="15.95" customHeight="1" x14ac:dyDescent="0.2">
      <c r="A63" s="218">
        <v>62</v>
      </c>
      <c r="B63" s="223" t="s">
        <v>191</v>
      </c>
      <c r="C63" s="224" t="s">
        <v>243</v>
      </c>
      <c r="D63" s="262" t="s">
        <v>372</v>
      </c>
    </row>
    <row r="64" spans="1:4" ht="15.95" customHeight="1" x14ac:dyDescent="0.2">
      <c r="A64" s="218">
        <v>63</v>
      </c>
      <c r="B64" s="223" t="s">
        <v>191</v>
      </c>
      <c r="C64" s="224" t="s">
        <v>244</v>
      </c>
      <c r="D64" s="262" t="s">
        <v>373</v>
      </c>
    </row>
    <row r="65" spans="1:4" ht="15.95" customHeight="1" x14ac:dyDescent="0.2">
      <c r="A65" s="218">
        <v>64</v>
      </c>
      <c r="B65" s="223" t="s">
        <v>191</v>
      </c>
      <c r="C65" s="224" t="s">
        <v>245</v>
      </c>
      <c r="D65" s="262" t="s">
        <v>374</v>
      </c>
    </row>
    <row r="66" spans="1:4" ht="15.95" customHeight="1" x14ac:dyDescent="0.2">
      <c r="A66" s="218">
        <v>65</v>
      </c>
      <c r="B66" s="223" t="s">
        <v>191</v>
      </c>
      <c r="C66" s="224" t="s">
        <v>246</v>
      </c>
      <c r="D66" s="262" t="s">
        <v>375</v>
      </c>
    </row>
    <row r="67" spans="1:4" ht="15.95" customHeight="1" x14ac:dyDescent="0.2">
      <c r="A67" s="218">
        <v>66</v>
      </c>
      <c r="B67" s="223" t="s">
        <v>191</v>
      </c>
      <c r="C67" s="224" t="s">
        <v>247</v>
      </c>
      <c r="D67" s="262" t="s">
        <v>376</v>
      </c>
    </row>
    <row r="68" spans="1:4" ht="15.95" customHeight="1" x14ac:dyDescent="0.2">
      <c r="A68" s="218">
        <v>67</v>
      </c>
      <c r="B68" s="223" t="s">
        <v>191</v>
      </c>
      <c r="C68" s="224" t="s">
        <v>248</v>
      </c>
      <c r="D68" s="262" t="s">
        <v>377</v>
      </c>
    </row>
    <row r="69" spans="1:4" ht="15.95" customHeight="1" x14ac:dyDescent="0.2">
      <c r="A69" s="218">
        <v>68</v>
      </c>
      <c r="B69" s="223" t="s">
        <v>191</v>
      </c>
      <c r="C69" s="224" t="s">
        <v>249</v>
      </c>
      <c r="D69" s="262" t="s">
        <v>378</v>
      </c>
    </row>
    <row r="70" spans="1:4" ht="15.95" customHeight="1" x14ac:dyDescent="0.2">
      <c r="A70" s="218">
        <v>69</v>
      </c>
      <c r="B70" s="223" t="s">
        <v>191</v>
      </c>
      <c r="C70" s="224" t="s">
        <v>250</v>
      </c>
      <c r="D70" s="262" t="s">
        <v>379</v>
      </c>
    </row>
    <row r="71" spans="1:4" ht="15.95" customHeight="1" x14ac:dyDescent="0.2">
      <c r="A71" s="218">
        <v>70</v>
      </c>
      <c r="B71" s="223" t="s">
        <v>191</v>
      </c>
      <c r="C71" s="224" t="s">
        <v>251</v>
      </c>
      <c r="D71" s="262" t="s">
        <v>380</v>
      </c>
    </row>
    <row r="72" spans="1:4" ht="15.95" customHeight="1" x14ac:dyDescent="0.2">
      <c r="A72" s="218">
        <v>71</v>
      </c>
      <c r="B72" s="225" t="s">
        <v>252</v>
      </c>
      <c r="C72" s="224" t="s">
        <v>253</v>
      </c>
      <c r="D72" s="262" t="s">
        <v>381</v>
      </c>
    </row>
    <row r="73" spans="1:4" ht="15.95" customHeight="1" x14ac:dyDescent="0.2">
      <c r="A73" s="218">
        <v>72</v>
      </c>
      <c r="B73" s="225" t="s">
        <v>252</v>
      </c>
      <c r="C73" s="224" t="s">
        <v>254</v>
      </c>
      <c r="D73" s="262" t="s">
        <v>382</v>
      </c>
    </row>
    <row r="74" spans="1:4" ht="15.95" customHeight="1" x14ac:dyDescent="0.2">
      <c r="A74" s="218">
        <v>73</v>
      </c>
      <c r="B74" s="225" t="s">
        <v>252</v>
      </c>
      <c r="C74" s="224" t="s">
        <v>255</v>
      </c>
      <c r="D74" s="262" t="s">
        <v>383</v>
      </c>
    </row>
    <row r="75" spans="1:4" ht="15.95" customHeight="1" x14ac:dyDescent="0.2">
      <c r="A75" s="218">
        <v>74</v>
      </c>
      <c r="B75" s="226" t="s">
        <v>256</v>
      </c>
      <c r="C75" s="224" t="s">
        <v>257</v>
      </c>
      <c r="D75" s="262" t="s">
        <v>384</v>
      </c>
    </row>
    <row r="76" spans="1:4" ht="15.95" customHeight="1" x14ac:dyDescent="0.2">
      <c r="A76" s="218">
        <v>75</v>
      </c>
      <c r="B76" s="226" t="s">
        <v>256</v>
      </c>
      <c r="C76" s="224" t="s">
        <v>258</v>
      </c>
      <c r="D76" s="262" t="s">
        <v>385</v>
      </c>
    </row>
    <row r="77" spans="1:4" ht="15.95" customHeight="1" x14ac:dyDescent="0.2">
      <c r="A77" s="218">
        <v>76</v>
      </c>
      <c r="B77" s="226" t="s">
        <v>256</v>
      </c>
      <c r="C77" s="224" t="s">
        <v>253</v>
      </c>
      <c r="D77" s="262" t="s">
        <v>386</v>
      </c>
    </row>
    <row r="78" spans="1:4" ht="15.95" customHeight="1" x14ac:dyDescent="0.2">
      <c r="A78" s="218">
        <v>77</v>
      </c>
      <c r="B78" s="223" t="s">
        <v>191</v>
      </c>
      <c r="C78" s="224" t="s">
        <v>259</v>
      </c>
      <c r="D78" s="262" t="s">
        <v>387</v>
      </c>
    </row>
    <row r="79" spans="1:4" ht="15.95" customHeight="1" x14ac:dyDescent="0.2">
      <c r="A79" s="218">
        <v>78</v>
      </c>
      <c r="B79" s="226" t="s">
        <v>256</v>
      </c>
      <c r="C79" s="224" t="s">
        <v>260</v>
      </c>
      <c r="D79" s="262" t="s">
        <v>388</v>
      </c>
    </row>
    <row r="80" spans="1:4" ht="15.95" customHeight="1" x14ac:dyDescent="0.2">
      <c r="A80" s="218">
        <v>79</v>
      </c>
      <c r="B80" s="223" t="s">
        <v>191</v>
      </c>
      <c r="C80" s="224" t="s">
        <v>261</v>
      </c>
      <c r="D80" s="262" t="s">
        <v>389</v>
      </c>
    </row>
    <row r="81" spans="1:4" ht="15.95" customHeight="1" x14ac:dyDescent="0.2">
      <c r="A81" s="218">
        <v>80</v>
      </c>
      <c r="B81" s="226" t="s">
        <v>256</v>
      </c>
      <c r="C81" s="224" t="s">
        <v>254</v>
      </c>
      <c r="D81" s="262" t="s">
        <v>390</v>
      </c>
    </row>
    <row r="82" spans="1:4" ht="15.95" customHeight="1" x14ac:dyDescent="0.2">
      <c r="A82" s="218">
        <v>81</v>
      </c>
      <c r="B82" s="226" t="s">
        <v>256</v>
      </c>
      <c r="C82" s="224" t="s">
        <v>262</v>
      </c>
      <c r="D82" s="262" t="s">
        <v>391</v>
      </c>
    </row>
    <row r="83" spans="1:4" ht="15.95" customHeight="1" x14ac:dyDescent="0.2">
      <c r="A83" s="218">
        <v>82</v>
      </c>
      <c r="B83" s="226" t="s">
        <v>256</v>
      </c>
      <c r="C83" s="224" t="s">
        <v>263</v>
      </c>
      <c r="D83" s="262" t="s">
        <v>392</v>
      </c>
    </row>
    <row r="84" spans="1:4" ht="15.95" customHeight="1" x14ac:dyDescent="0.2">
      <c r="A84" s="218">
        <v>83</v>
      </c>
      <c r="B84" s="226" t="s">
        <v>256</v>
      </c>
      <c r="C84" s="224" t="s">
        <v>264</v>
      </c>
      <c r="D84" s="262" t="s">
        <v>393</v>
      </c>
    </row>
    <row r="85" spans="1:4" ht="15.95" customHeight="1" x14ac:dyDescent="0.2">
      <c r="A85" s="218">
        <v>84</v>
      </c>
      <c r="B85" s="226" t="s">
        <v>256</v>
      </c>
      <c r="C85" s="224" t="s">
        <v>265</v>
      </c>
      <c r="D85" s="262" t="s">
        <v>394</v>
      </c>
    </row>
    <row r="86" spans="1:4" ht="15.95" customHeight="1" x14ac:dyDescent="0.2">
      <c r="A86" s="218">
        <v>85</v>
      </c>
      <c r="B86" s="226" t="s">
        <v>256</v>
      </c>
      <c r="C86" s="224" t="s">
        <v>266</v>
      </c>
      <c r="D86" s="262" t="s">
        <v>395</v>
      </c>
    </row>
    <row r="87" spans="1:4" ht="15.95" customHeight="1" x14ac:dyDescent="0.2">
      <c r="A87" s="218">
        <v>86</v>
      </c>
      <c r="B87" s="226" t="s">
        <v>256</v>
      </c>
      <c r="C87" s="224" t="s">
        <v>267</v>
      </c>
      <c r="D87" s="262" t="s">
        <v>396</v>
      </c>
    </row>
    <row r="88" spans="1:4" ht="15.95" customHeight="1" x14ac:dyDescent="0.2">
      <c r="A88" s="218">
        <v>87</v>
      </c>
      <c r="B88" s="226" t="s">
        <v>256</v>
      </c>
      <c r="C88" s="224" t="s">
        <v>268</v>
      </c>
      <c r="D88" s="262" t="s">
        <v>397</v>
      </c>
    </row>
    <row r="89" spans="1:4" ht="15.95" customHeight="1" x14ac:dyDescent="0.2">
      <c r="A89" s="218">
        <v>88</v>
      </c>
      <c r="B89" s="226" t="s">
        <v>256</v>
      </c>
      <c r="C89" s="224" t="s">
        <v>269</v>
      </c>
      <c r="D89" s="262" t="s">
        <v>398</v>
      </c>
    </row>
    <row r="90" spans="1:4" ht="15.95" customHeight="1" x14ac:dyDescent="0.2">
      <c r="A90" s="218">
        <v>89</v>
      </c>
      <c r="B90" s="227" t="s">
        <v>270</v>
      </c>
      <c r="C90" s="224" t="s">
        <v>270</v>
      </c>
      <c r="D90" s="262" t="s">
        <v>399</v>
      </c>
    </row>
    <row r="91" spans="1:4" ht="15.95" customHeight="1" x14ac:dyDescent="0.2">
      <c r="A91" s="218">
        <v>90</v>
      </c>
      <c r="B91" s="223" t="s">
        <v>191</v>
      </c>
      <c r="C91" s="224" t="s">
        <v>271</v>
      </c>
      <c r="D91" s="262" t="s">
        <v>400</v>
      </c>
    </row>
    <row r="92" spans="1:4" ht="15.95" customHeight="1" x14ac:dyDescent="0.2">
      <c r="A92" s="218">
        <v>91</v>
      </c>
      <c r="B92" s="226" t="s">
        <v>256</v>
      </c>
      <c r="C92" s="224" t="s">
        <v>272</v>
      </c>
      <c r="D92" s="262" t="s">
        <v>401</v>
      </c>
    </row>
  </sheetData>
  <pageMargins left="0.70866141732283472" right="0.70866141732283472" top="0.74803149606299213" bottom="0.74803149606299213" header="0.31496062992125984" footer="0.31496062992125984"/>
  <pageSetup paperSize="9" scale="85" fitToHeight="2" orientation="portrait" r:id="rId1"/>
  <rowBreaks count="1" manualBreakCount="1">
    <brk id="49" min="3" max="4"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dimension ref="B1:M71"/>
  <sheetViews>
    <sheetView view="pageBreakPreview" zoomScale="70" zoomScaleNormal="75" zoomScaleSheetLayoutView="70" workbookViewId="0">
      <selection activeCell="M4" sqref="M4"/>
    </sheetView>
  </sheetViews>
  <sheetFormatPr defaultColWidth="12.6640625" defaultRowHeight="16.899999999999999" customHeight="1" outlineLevelRow="1" x14ac:dyDescent="0.2"/>
  <cols>
    <col min="1" max="1" width="2.77734375" style="16" customWidth="1"/>
    <col min="2" max="2" width="4.77734375" style="19" customWidth="1"/>
    <col min="3" max="3" width="17.5546875" style="16" customWidth="1"/>
    <col min="4" max="4" width="14.77734375" style="16" customWidth="1"/>
    <col min="5" max="5" width="6.77734375" style="16" customWidth="1"/>
    <col min="6" max="8" width="16.77734375" style="16" customWidth="1"/>
    <col min="9" max="9" width="4.77734375" style="16" customWidth="1"/>
    <col min="10" max="10" width="2.77734375" style="16" customWidth="1"/>
    <col min="11" max="12" width="12.6640625" style="16"/>
    <col min="13" max="13" width="38.21875" style="16" customWidth="1"/>
    <col min="14" max="16384" width="12.6640625" style="16"/>
  </cols>
  <sheetData>
    <row r="1" spans="2:9" ht="16.899999999999999" customHeight="1" x14ac:dyDescent="0.2">
      <c r="B1" s="172"/>
      <c r="C1" s="181"/>
    </row>
    <row r="2" spans="2:9" ht="94.5" customHeight="1" x14ac:dyDescent="0.2">
      <c r="B2" s="507" t="s">
        <v>174</v>
      </c>
      <c r="C2" s="507"/>
      <c r="D2" s="507"/>
      <c r="E2" s="507"/>
      <c r="F2" s="507"/>
      <c r="G2" s="507"/>
      <c r="H2" s="507"/>
      <c r="I2" s="507"/>
    </row>
    <row r="3" spans="2:9" ht="94.5" customHeight="1" x14ac:dyDescent="0.2">
      <c r="B3" s="509" t="s">
        <v>166</v>
      </c>
      <c r="C3" s="509"/>
      <c r="D3" s="509"/>
      <c r="E3" s="509"/>
      <c r="F3" s="509"/>
      <c r="G3" s="509"/>
      <c r="H3" s="509"/>
      <c r="I3" s="509"/>
    </row>
    <row r="4" spans="2:9" ht="35.1" customHeight="1" x14ac:dyDescent="0.2">
      <c r="B4" s="370" t="str">
        <f>'Copertina 2025'!C17</f>
        <v>Segnalazione Certificata di Inizio Attività 
presentata da:</v>
      </c>
      <c r="C4" s="370"/>
      <c r="D4" s="370"/>
      <c r="E4" s="371" t="s">
        <v>106</v>
      </c>
      <c r="F4" s="371"/>
      <c r="G4" s="371"/>
      <c r="H4" s="371"/>
      <c r="I4" s="371"/>
    </row>
    <row r="5" spans="2:9" ht="35.1" customHeight="1" x14ac:dyDescent="0.2">
      <c r="B5" s="372" t="s">
        <v>6</v>
      </c>
      <c r="C5" s="372"/>
      <c r="D5" s="372"/>
      <c r="E5" s="371" t="s">
        <v>7</v>
      </c>
      <c r="F5" s="371"/>
      <c r="G5" s="371"/>
      <c r="H5" s="371"/>
      <c r="I5" s="371"/>
    </row>
    <row r="6" spans="2:9" ht="16.899999999999999" customHeight="1" thickBot="1" x14ac:dyDescent="0.25"/>
    <row r="7" spans="2:9" ht="16.899999999999999" customHeight="1" x14ac:dyDescent="0.2">
      <c r="B7" s="46"/>
      <c r="C7" s="56"/>
      <c r="D7" s="56"/>
      <c r="E7" s="56"/>
      <c r="F7" s="56"/>
      <c r="G7" s="56"/>
      <c r="H7" s="56"/>
      <c r="I7" s="57"/>
    </row>
    <row r="8" spans="2:9" ht="16.899999999999999" customHeight="1" x14ac:dyDescent="0.2">
      <c r="B8" s="50" t="s">
        <v>56</v>
      </c>
      <c r="C8" s="505" t="s">
        <v>57</v>
      </c>
      <c r="D8" s="505"/>
      <c r="E8" s="2"/>
      <c r="F8" s="8"/>
      <c r="G8" s="506">
        <v>0</v>
      </c>
      <c r="H8" s="506"/>
      <c r="I8" s="58"/>
    </row>
    <row r="9" spans="2:9" ht="16.899999999999999" customHeight="1" x14ac:dyDescent="0.2">
      <c r="B9" s="50" t="s">
        <v>58</v>
      </c>
      <c r="C9" s="505" t="s">
        <v>59</v>
      </c>
      <c r="D9" s="505"/>
      <c r="E9" s="2"/>
      <c r="F9" s="8"/>
      <c r="G9" s="506">
        <v>0</v>
      </c>
      <c r="H9" s="506"/>
      <c r="I9" s="58"/>
    </row>
    <row r="10" spans="2:9" ht="16.899999999999999" customHeight="1" x14ac:dyDescent="0.2">
      <c r="B10" s="50" t="s">
        <v>60</v>
      </c>
      <c r="C10" s="505" t="s">
        <v>61</v>
      </c>
      <c r="D10" s="505"/>
      <c r="E10" s="2"/>
      <c r="F10" s="8"/>
      <c r="G10" s="506">
        <v>0</v>
      </c>
      <c r="H10" s="506"/>
      <c r="I10" s="58"/>
    </row>
    <row r="11" spans="2:9" ht="16.899999999999999" customHeight="1" x14ac:dyDescent="0.2">
      <c r="B11" s="50" t="s">
        <v>110</v>
      </c>
      <c r="C11" s="505" t="s">
        <v>49</v>
      </c>
      <c r="D11" s="505"/>
      <c r="E11" s="2"/>
      <c r="F11" s="8"/>
      <c r="G11" s="506">
        <v>0</v>
      </c>
      <c r="H11" s="506"/>
      <c r="I11" s="58"/>
    </row>
    <row r="12" spans="2:9" ht="16.899999999999999" customHeight="1" thickBot="1" x14ac:dyDescent="0.25">
      <c r="B12" s="47"/>
      <c r="H12" s="122">
        <f>G8+G9+G10+G11</f>
        <v>0</v>
      </c>
      <c r="I12" s="58"/>
    </row>
    <row r="13" spans="2:9" ht="34.15" customHeight="1" thickBot="1" x14ac:dyDescent="0.25">
      <c r="B13" s="516" t="s">
        <v>175</v>
      </c>
      <c r="C13" s="517"/>
      <c r="D13" s="517"/>
      <c r="E13" s="517"/>
      <c r="F13" s="517"/>
      <c r="G13" s="517"/>
      <c r="H13" s="517"/>
      <c r="I13" s="518"/>
    </row>
    <row r="14" spans="2:9" ht="19.899999999999999" customHeight="1" x14ac:dyDescent="0.2">
      <c r="B14" s="510" t="str">
        <f>VLOOKUP(E58,D60:I65,4)</f>
        <v>S.C.I.A. presentata in data</v>
      </c>
      <c r="C14" s="511"/>
      <c r="D14" s="511"/>
      <c r="E14" s="519">
        <f ca="1">IF('Copertina 2025'!E21="",TODAY(),'Copertina 2025'!E21)</f>
        <v>45862</v>
      </c>
      <c r="F14" s="519"/>
      <c r="G14" s="27"/>
      <c r="H14" s="56"/>
      <c r="I14" s="57"/>
    </row>
    <row r="15" spans="2:9" ht="16.899999999999999" customHeight="1" x14ac:dyDescent="0.2">
      <c r="B15" s="47"/>
      <c r="C15" s="60"/>
      <c r="D15" s="60"/>
      <c r="E15" s="60"/>
      <c r="F15" s="60"/>
      <c r="G15" s="60"/>
      <c r="H15" s="60"/>
      <c r="I15" s="61"/>
    </row>
    <row r="16" spans="2:9" ht="16.899999999999999" customHeight="1" x14ac:dyDescent="0.2">
      <c r="B16" s="50"/>
      <c r="C16" s="2"/>
      <c r="D16" s="88"/>
      <c r="E16" s="8"/>
      <c r="F16" s="62" t="s">
        <v>62</v>
      </c>
      <c r="G16" s="63" t="s">
        <v>63</v>
      </c>
      <c r="H16" s="64" t="s">
        <v>64</v>
      </c>
      <c r="I16" s="65"/>
    </row>
    <row r="17" spans="2:9" ht="16.899999999999999" customHeight="1" x14ac:dyDescent="0.2">
      <c r="B17" s="50"/>
      <c r="C17" s="2"/>
      <c r="D17" s="88"/>
      <c r="E17" s="8"/>
      <c r="F17" s="66" t="s">
        <v>65</v>
      </c>
      <c r="G17" s="66" t="s">
        <v>107</v>
      </c>
      <c r="H17" s="66" t="s">
        <v>108</v>
      </c>
      <c r="I17" s="65"/>
    </row>
    <row r="18" spans="2:9" ht="16.899999999999999" customHeight="1" x14ac:dyDescent="0.2">
      <c r="B18" s="50"/>
      <c r="C18" s="2"/>
      <c r="D18" s="88"/>
      <c r="E18" s="8"/>
      <c r="F18" s="179">
        <f ca="1">$E$14+30</f>
        <v>45892</v>
      </c>
      <c r="G18" s="179">
        <f ca="1">$E$14+540</f>
        <v>46402</v>
      </c>
      <c r="H18" s="179">
        <f ca="1">$E$14+1080</f>
        <v>46942</v>
      </c>
      <c r="I18" s="65"/>
    </row>
    <row r="19" spans="2:9" ht="16.899999999999999" customHeight="1" x14ac:dyDescent="0.2">
      <c r="B19" s="50"/>
      <c r="C19" s="2"/>
      <c r="D19" s="88"/>
      <c r="E19" s="8"/>
      <c r="F19" s="67"/>
      <c r="G19" s="67"/>
      <c r="H19" s="67"/>
      <c r="I19" s="65"/>
    </row>
    <row r="20" spans="2:9" ht="16.899999999999999" customHeight="1" x14ac:dyDescent="0.2">
      <c r="B20" s="50" t="s">
        <v>56</v>
      </c>
      <c r="C20" s="2" t="s">
        <v>66</v>
      </c>
      <c r="D20" s="51">
        <f>G8</f>
        <v>0</v>
      </c>
      <c r="E20" s="9"/>
      <c r="F20" s="51">
        <f>G8*50%</f>
        <v>0</v>
      </c>
      <c r="G20" s="51">
        <f>G8*25%</f>
        <v>0</v>
      </c>
      <c r="H20" s="51">
        <f>G8*25%</f>
        <v>0</v>
      </c>
      <c r="I20" s="65"/>
    </row>
    <row r="21" spans="2:9" ht="16.899999999999999" customHeight="1" x14ac:dyDescent="0.2">
      <c r="B21" s="50" t="s">
        <v>58</v>
      </c>
      <c r="C21" s="2" t="s">
        <v>67</v>
      </c>
      <c r="D21" s="51">
        <f>G9</f>
        <v>0</v>
      </c>
      <c r="E21" s="9"/>
      <c r="F21" s="51">
        <f>G9*50%</f>
        <v>0</v>
      </c>
      <c r="G21" s="51">
        <f>G9*25%</f>
        <v>0</v>
      </c>
      <c r="H21" s="51">
        <f>G9*25%</f>
        <v>0</v>
      </c>
      <c r="I21" s="65"/>
    </row>
    <row r="22" spans="2:9" ht="16.899999999999999" customHeight="1" x14ac:dyDescent="0.2">
      <c r="B22" s="50" t="s">
        <v>60</v>
      </c>
      <c r="C22" s="2" t="s">
        <v>61</v>
      </c>
      <c r="D22" s="51">
        <f>G10</f>
        <v>0</v>
      </c>
      <c r="E22" s="9"/>
      <c r="F22" s="51">
        <f>G10*50%</f>
        <v>0</v>
      </c>
      <c r="G22" s="51">
        <f>G10*25%</f>
        <v>0</v>
      </c>
      <c r="H22" s="51">
        <f>G10*25%</f>
        <v>0</v>
      </c>
      <c r="I22" s="65"/>
    </row>
    <row r="23" spans="2:9" ht="16.899999999999999" customHeight="1" thickBot="1" x14ac:dyDescent="0.25">
      <c r="B23" s="68" t="s">
        <v>110</v>
      </c>
      <c r="C23" s="69" t="s">
        <v>49</v>
      </c>
      <c r="D23" s="70">
        <f>G11</f>
        <v>0</v>
      </c>
      <c r="E23" s="71"/>
      <c r="F23" s="70">
        <f>G11*50%</f>
        <v>0</v>
      </c>
      <c r="G23" s="70">
        <f>G11*25%</f>
        <v>0</v>
      </c>
      <c r="H23" s="70">
        <f>G11*25%</f>
        <v>0</v>
      </c>
      <c r="I23" s="65"/>
    </row>
    <row r="24" spans="2:9" s="2" customFormat="1" ht="24.95" customHeight="1" thickTop="1" x14ac:dyDescent="0.2">
      <c r="B24" s="50"/>
      <c r="C24" s="119" t="s">
        <v>29</v>
      </c>
      <c r="D24" s="126">
        <f>SUM(D20:D23)</f>
        <v>0</v>
      </c>
      <c r="E24" s="127"/>
      <c r="F24" s="128">
        <f>SUM(F20:F23)</f>
        <v>0</v>
      </c>
      <c r="G24" s="129">
        <f>SUM(G20:G23)</f>
        <v>0</v>
      </c>
      <c r="H24" s="129">
        <f>SUM(H20:H23)</f>
        <v>0</v>
      </c>
      <c r="I24" s="125"/>
    </row>
    <row r="25" spans="2:9" ht="16.899999999999999" customHeight="1" x14ac:dyDescent="0.2">
      <c r="B25" s="47"/>
      <c r="C25" s="2"/>
      <c r="D25" s="9"/>
      <c r="E25" s="28"/>
      <c r="F25" s="9"/>
      <c r="G25" s="9"/>
      <c r="H25" s="9"/>
      <c r="I25" s="73"/>
    </row>
    <row r="26" spans="2:9" ht="16.899999999999999" customHeight="1" x14ac:dyDescent="0.2">
      <c r="B26" s="47"/>
      <c r="C26" s="6"/>
      <c r="D26" s="18"/>
      <c r="E26" s="207"/>
      <c r="F26" s="28"/>
      <c r="G26" s="207"/>
      <c r="H26" s="29"/>
      <c r="I26" s="73"/>
    </row>
    <row r="27" spans="2:9" ht="16.899999999999999" customHeight="1" x14ac:dyDescent="0.2">
      <c r="B27" s="47"/>
      <c r="C27" s="383" t="s">
        <v>68</v>
      </c>
      <c r="D27" s="383"/>
      <c r="E27" s="513">
        <f>F24</f>
        <v>0</v>
      </c>
      <c r="F27" s="513"/>
      <c r="G27" s="505" t="s">
        <v>115</v>
      </c>
      <c r="H27" s="505"/>
      <c r="I27" s="74"/>
    </row>
    <row r="28" spans="2:9" ht="16.899999999999999" customHeight="1" x14ac:dyDescent="0.2">
      <c r="B28" s="47"/>
      <c r="C28" s="475" t="str">
        <f>IF('Copertina 2025'!C17="Denuncia di Inizio Attività presentata da:","versata alla Tesoreria Comunale contestualmente alla presentazione della D.I.A.; decorso tale termine verranno applicate le sanzioni previste dall'art. 42 del D.P.R. n. 380/2001. Lo stesso dicasi per il ritardato pagamento delle successive rate.","versata alla Tesoreria Comunale entro 30 giorni dalla notifica del Permesso di Costruire; decorso tale termine verranno applicate le sanzioni previste dall'art. 42 del D.P.R. n. 380/2001. Lo stesso dicasi per il ritardato pagamento delle successive rate.")</f>
        <v>versata alla Tesoreria Comunale entro 30 giorni dalla notifica del Permesso di Costruire; decorso tale termine verranno applicate le sanzioni previste dall'art. 42 del D.P.R. n. 380/2001. Lo stesso dicasi per il ritardato pagamento delle successive rate.</v>
      </c>
      <c r="D28" s="475"/>
      <c r="E28" s="475"/>
      <c r="F28" s="475"/>
      <c r="G28" s="475"/>
      <c r="H28" s="475"/>
      <c r="I28" s="123"/>
    </row>
    <row r="29" spans="2:9" ht="16.899999999999999" customHeight="1" x14ac:dyDescent="0.2">
      <c r="B29" s="47"/>
      <c r="C29" s="475"/>
      <c r="D29" s="475"/>
      <c r="E29" s="475"/>
      <c r="F29" s="475"/>
      <c r="G29" s="475"/>
      <c r="H29" s="475"/>
      <c r="I29" s="123"/>
    </row>
    <row r="30" spans="2:9" ht="16.899999999999999" customHeight="1" x14ac:dyDescent="0.2">
      <c r="B30" s="47"/>
      <c r="C30" s="475"/>
      <c r="D30" s="475"/>
      <c r="E30" s="475"/>
      <c r="F30" s="475"/>
      <c r="G30" s="475"/>
      <c r="H30" s="475"/>
      <c r="I30" s="123"/>
    </row>
    <row r="31" spans="2:9" ht="16.899999999999999" customHeight="1" x14ac:dyDescent="0.2">
      <c r="B31" s="47"/>
      <c r="C31" s="45"/>
      <c r="D31" s="45"/>
      <c r="E31" s="45"/>
      <c r="F31" s="45"/>
      <c r="G31" s="45"/>
      <c r="H31" s="45"/>
      <c r="I31" s="123"/>
    </row>
    <row r="32" spans="2:9" ht="16.899999999999999" customHeight="1" x14ac:dyDescent="0.2">
      <c r="B32" s="47"/>
      <c r="C32" s="505" t="s">
        <v>69</v>
      </c>
      <c r="D32" s="505"/>
      <c r="E32" s="505"/>
      <c r="F32" s="505"/>
      <c r="G32" s="505"/>
      <c r="H32" s="505"/>
      <c r="I32" s="74"/>
    </row>
    <row r="33" spans="2:9" ht="16.899999999999999" customHeight="1" x14ac:dyDescent="0.2">
      <c r="B33" s="47"/>
      <c r="C33" s="515">
        <f>G24+H24</f>
        <v>0</v>
      </c>
      <c r="D33" s="515"/>
      <c r="E33" s="505" t="s">
        <v>167</v>
      </c>
      <c r="F33" s="505"/>
      <c r="G33" s="505"/>
      <c r="H33" s="505"/>
      <c r="I33" s="74"/>
    </row>
    <row r="34" spans="2:9" ht="16.899999999999999" customHeight="1" x14ac:dyDescent="0.2">
      <c r="B34" s="47"/>
      <c r="C34" s="130" t="s">
        <v>168</v>
      </c>
      <c r="D34" s="130"/>
      <c r="E34" s="88"/>
      <c r="F34" s="88"/>
      <c r="G34" s="88"/>
      <c r="H34" s="88"/>
      <c r="I34" s="74"/>
    </row>
    <row r="35" spans="2:9" ht="16.899999999999999" customHeight="1" x14ac:dyDescent="0.2">
      <c r="B35" s="47"/>
      <c r="C35" s="130"/>
      <c r="D35" s="130"/>
      <c r="E35" s="88"/>
      <c r="F35" s="88"/>
      <c r="G35" s="88"/>
      <c r="H35" s="88"/>
      <c r="I35" s="74"/>
    </row>
    <row r="36" spans="2:9" ht="16.899999999999999" customHeight="1" x14ac:dyDescent="0.2">
      <c r="B36" s="47"/>
      <c r="C36" s="475" t="s">
        <v>109</v>
      </c>
      <c r="D36" s="475"/>
      <c r="E36" s="475"/>
      <c r="F36" s="475"/>
      <c r="G36" s="475"/>
      <c r="H36" s="475"/>
      <c r="I36" s="74"/>
    </row>
    <row r="37" spans="2:9" ht="16.899999999999999" customHeight="1" x14ac:dyDescent="0.2">
      <c r="B37" s="47"/>
      <c r="C37" s="475"/>
      <c r="D37" s="475"/>
      <c r="E37" s="475"/>
      <c r="F37" s="475"/>
      <c r="G37" s="475"/>
      <c r="H37" s="475"/>
      <c r="I37" s="74"/>
    </row>
    <row r="38" spans="2:9" ht="16.899999999999999" customHeight="1" x14ac:dyDescent="0.2">
      <c r="B38" s="47"/>
      <c r="C38" s="124"/>
      <c r="D38" s="124"/>
      <c r="E38" s="124"/>
      <c r="F38" s="124"/>
      <c r="G38" s="124"/>
      <c r="H38" s="124"/>
      <c r="I38" s="74"/>
    </row>
    <row r="39" spans="2:9" ht="16.899999999999999" customHeight="1" x14ac:dyDescent="0.2">
      <c r="B39" s="47"/>
      <c r="C39" s="512" t="s">
        <v>117</v>
      </c>
      <c r="D39" s="512"/>
      <c r="E39" s="512"/>
      <c r="F39" s="512"/>
      <c r="G39" s="512"/>
      <c r="H39" s="512"/>
      <c r="I39" s="74"/>
    </row>
    <row r="40" spans="2:9" ht="16.899999999999999" customHeight="1" x14ac:dyDescent="0.2">
      <c r="B40" s="160" t="s">
        <v>119</v>
      </c>
      <c r="C40" s="512" t="s">
        <v>116</v>
      </c>
      <c r="D40" s="512"/>
      <c r="E40" s="512"/>
      <c r="F40" s="512"/>
      <c r="G40" s="512"/>
      <c r="H40" s="512"/>
      <c r="I40" s="74"/>
    </row>
    <row r="41" spans="2:9" ht="16.899999999999999" customHeight="1" x14ac:dyDescent="0.2">
      <c r="B41" s="160" t="s">
        <v>119</v>
      </c>
      <c r="C41" s="514" t="s">
        <v>118</v>
      </c>
      <c r="D41" s="514"/>
      <c r="E41" s="514"/>
      <c r="F41" s="514"/>
      <c r="G41" s="514"/>
      <c r="H41" s="514"/>
      <c r="I41" s="74"/>
    </row>
    <row r="42" spans="2:9" ht="16.899999999999999" customHeight="1" x14ac:dyDescent="0.2">
      <c r="B42" s="47"/>
      <c r="C42" s="514"/>
      <c r="D42" s="514"/>
      <c r="E42" s="514"/>
      <c r="F42" s="514"/>
      <c r="G42" s="514"/>
      <c r="H42" s="514"/>
      <c r="I42" s="74"/>
    </row>
    <row r="43" spans="2:9" ht="16.899999999999999" customHeight="1" x14ac:dyDescent="0.2">
      <c r="B43" s="47"/>
      <c r="C43" s="514"/>
      <c r="D43" s="514"/>
      <c r="E43" s="514"/>
      <c r="F43" s="514"/>
      <c r="G43" s="514"/>
      <c r="H43" s="514"/>
      <c r="I43" s="74"/>
    </row>
    <row r="44" spans="2:9" ht="16.899999999999999" customHeight="1" thickBot="1" x14ac:dyDescent="0.25">
      <c r="B44" s="48"/>
      <c r="C44" s="75"/>
      <c r="D44" s="75"/>
      <c r="E44" s="75"/>
      <c r="F44" s="75"/>
      <c r="G44" s="75"/>
      <c r="H44" s="75"/>
      <c r="I44" s="76"/>
    </row>
    <row r="46" spans="2:9" ht="16.899999999999999" customHeight="1" x14ac:dyDescent="0.2">
      <c r="C46" s="19" t="s">
        <v>90</v>
      </c>
      <c r="D46" s="508">
        <f ca="1">IF(E14="",TODAY(),E14)</f>
        <v>45862</v>
      </c>
      <c r="E46" s="508"/>
      <c r="F46" s="508"/>
      <c r="G46" s="89"/>
      <c r="H46" s="90"/>
    </row>
    <row r="47" spans="2:9" ht="16.899999999999999" customHeight="1" x14ac:dyDescent="0.2">
      <c r="C47" s="105"/>
    </row>
    <row r="48" spans="2:9" ht="33.950000000000003" customHeight="1" x14ac:dyDescent="0.2">
      <c r="C48" s="105"/>
      <c r="D48" s="105" t="s">
        <v>91</v>
      </c>
      <c r="E48" s="20"/>
      <c r="F48" s="19"/>
      <c r="G48" s="105" t="s">
        <v>92</v>
      </c>
    </row>
    <row r="49" spans="2:13" ht="16.899999999999999" customHeight="1" x14ac:dyDescent="0.2">
      <c r="C49" s="90"/>
      <c r="D49" s="105"/>
      <c r="E49" s="20"/>
      <c r="F49" s="19"/>
      <c r="G49" s="105"/>
    </row>
    <row r="50" spans="2:13" ht="16.899999999999999" customHeight="1" x14ac:dyDescent="0.2">
      <c r="C50" s="90"/>
      <c r="D50" s="106"/>
      <c r="E50" s="106"/>
      <c r="F50" s="106"/>
      <c r="G50" s="106"/>
    </row>
    <row r="51" spans="2:13" ht="16.899999999999999" customHeight="1" x14ac:dyDescent="0.2">
      <c r="D51" s="106" t="s">
        <v>93</v>
      </c>
      <c r="E51" s="20"/>
      <c r="F51" s="19"/>
      <c r="G51" s="106" t="s">
        <v>93</v>
      </c>
    </row>
    <row r="54" spans="2:13" s="2" customFormat="1" ht="16.899999999999999" customHeight="1" x14ac:dyDescent="0.2">
      <c r="B54" s="8"/>
    </row>
    <row r="55" spans="2:13" s="2" customFormat="1" ht="16.5" customHeight="1" x14ac:dyDescent="0.2">
      <c r="B55" s="8"/>
    </row>
    <row r="56" spans="2:13" s="2" customFormat="1" ht="16.899999999999999" customHeight="1" x14ac:dyDescent="0.2">
      <c r="B56" s="8"/>
    </row>
    <row r="57" spans="2:13" s="2" customFormat="1" ht="16.899999999999999" hidden="1" customHeight="1" outlineLevel="1" x14ac:dyDescent="0.2">
      <c r="B57" s="8"/>
      <c r="D57" s="257" t="s">
        <v>172</v>
      </c>
      <c r="E57" s="186" t="str">
        <f>'Copertina 2025'!D75</f>
        <v>NO</v>
      </c>
    </row>
    <row r="58" spans="2:13" s="2" customFormat="1" ht="19.899999999999999" hidden="1" customHeight="1" outlineLevel="1" x14ac:dyDescent="0.2">
      <c r="C58" s="87"/>
      <c r="D58" s="257" t="s">
        <v>158</v>
      </c>
      <c r="E58" s="186" t="str">
        <f>'Copertina 2025'!D74</f>
        <v>SCIA</v>
      </c>
      <c r="F58" s="180"/>
      <c r="G58" s="90"/>
    </row>
    <row r="59" spans="2:13" s="2" customFormat="1" ht="19.899999999999999" hidden="1" customHeight="1" outlineLevel="1" x14ac:dyDescent="0.2">
      <c r="C59" s="87"/>
      <c r="D59" s="87">
        <v>1</v>
      </c>
      <c r="E59" s="87">
        <v>2</v>
      </c>
      <c r="F59" s="87">
        <v>3</v>
      </c>
      <c r="G59" s="87">
        <v>4</v>
      </c>
      <c r="H59" s="87"/>
      <c r="I59" s="87"/>
      <c r="J59" s="87"/>
      <c r="K59" s="87"/>
    </row>
    <row r="60" spans="2:13" s="2" customFormat="1" ht="19.899999999999999" hidden="1" customHeight="1" outlineLevel="1" x14ac:dyDescent="0.2">
      <c r="C60" s="87"/>
      <c r="D60" s="170" t="s">
        <v>129</v>
      </c>
      <c r="E60" s="167" t="s">
        <v>137</v>
      </c>
      <c r="F60" s="180"/>
      <c r="G60" s="88" t="s">
        <v>155</v>
      </c>
      <c r="M60" s="168"/>
    </row>
    <row r="61" spans="2:13" s="2" customFormat="1" ht="19.899999999999999" hidden="1" customHeight="1" outlineLevel="1" x14ac:dyDescent="0.2">
      <c r="C61" s="87"/>
      <c r="D61" s="170" t="s">
        <v>130</v>
      </c>
      <c r="E61" s="168" t="s">
        <v>142</v>
      </c>
      <c r="F61" s="180"/>
      <c r="G61" s="88" t="s">
        <v>156</v>
      </c>
    </row>
    <row r="62" spans="2:13" s="2" customFormat="1" ht="19.899999999999999" hidden="1" customHeight="1" outlineLevel="1" x14ac:dyDescent="0.2">
      <c r="C62" s="87"/>
      <c r="D62" s="170" t="s">
        <v>126</v>
      </c>
      <c r="E62" s="167" t="s">
        <v>140</v>
      </c>
      <c r="F62" s="180"/>
      <c r="G62" s="88" t="s">
        <v>140</v>
      </c>
    </row>
    <row r="63" spans="2:13" s="2" customFormat="1" ht="19.899999999999999" hidden="1" customHeight="1" outlineLevel="1" x14ac:dyDescent="0.2">
      <c r="C63" s="87"/>
      <c r="D63" s="170" t="s">
        <v>127</v>
      </c>
      <c r="E63" s="167" t="s">
        <v>141</v>
      </c>
      <c r="F63" s="180"/>
      <c r="G63" s="88" t="s">
        <v>141</v>
      </c>
    </row>
    <row r="64" spans="2:13" s="2" customFormat="1" ht="19.899999999999999" hidden="1" customHeight="1" outlineLevel="1" x14ac:dyDescent="0.2">
      <c r="C64" s="87"/>
      <c r="D64" s="170" t="s">
        <v>131</v>
      </c>
      <c r="E64" s="168" t="s">
        <v>150</v>
      </c>
      <c r="F64" s="180"/>
      <c r="G64" s="88" t="s">
        <v>154</v>
      </c>
    </row>
    <row r="65" spans="2:7" s="2" customFormat="1" ht="19.899999999999999" hidden="1" customHeight="1" outlineLevel="1" x14ac:dyDescent="0.2">
      <c r="C65" s="87"/>
      <c r="D65" s="170" t="s">
        <v>128</v>
      </c>
      <c r="E65" s="168" t="s">
        <v>143</v>
      </c>
      <c r="F65" s="180"/>
      <c r="G65" s="88" t="s">
        <v>157</v>
      </c>
    </row>
    <row r="66" spans="2:7" s="2" customFormat="1" ht="16.899999999999999" customHeight="1" collapsed="1" x14ac:dyDescent="0.2">
      <c r="B66" s="8"/>
    </row>
    <row r="67" spans="2:7" s="2" customFormat="1" ht="16.899999999999999" customHeight="1" x14ac:dyDescent="0.2">
      <c r="B67" s="8"/>
    </row>
    <row r="68" spans="2:7" s="2" customFormat="1" ht="16.899999999999999" customHeight="1" x14ac:dyDescent="0.2">
      <c r="B68" s="8"/>
    </row>
    <row r="69" spans="2:7" s="2" customFormat="1" ht="16.899999999999999" customHeight="1" x14ac:dyDescent="0.2">
      <c r="B69" s="8"/>
    </row>
    <row r="70" spans="2:7" s="2" customFormat="1" ht="16.899999999999999" customHeight="1" x14ac:dyDescent="0.2">
      <c r="B70" s="8"/>
    </row>
    <row r="71" spans="2:7" s="2" customFormat="1" ht="16.899999999999999" customHeight="1" x14ac:dyDescent="0.2">
      <c r="B71" s="8"/>
    </row>
  </sheetData>
  <sheetProtection password="ED26" sheet="1" objects="1" scenarios="1"/>
  <mergeCells count="29">
    <mergeCell ref="C10:D10"/>
    <mergeCell ref="G10:H10"/>
    <mergeCell ref="B13:I13"/>
    <mergeCell ref="C28:H30"/>
    <mergeCell ref="G27:H27"/>
    <mergeCell ref="E14:F14"/>
    <mergeCell ref="D46:F46"/>
    <mergeCell ref="B3:I3"/>
    <mergeCell ref="C11:D11"/>
    <mergeCell ref="G11:H11"/>
    <mergeCell ref="C8:D8"/>
    <mergeCell ref="G8:H8"/>
    <mergeCell ref="B14:D14"/>
    <mergeCell ref="C39:H39"/>
    <mergeCell ref="C27:D27"/>
    <mergeCell ref="E27:F27"/>
    <mergeCell ref="C40:H40"/>
    <mergeCell ref="C41:H43"/>
    <mergeCell ref="C32:H32"/>
    <mergeCell ref="C36:H37"/>
    <mergeCell ref="E33:H33"/>
    <mergeCell ref="C33:D33"/>
    <mergeCell ref="C9:D9"/>
    <mergeCell ref="G9:H9"/>
    <mergeCell ref="B2:I2"/>
    <mergeCell ref="B4:D4"/>
    <mergeCell ref="E4:I4"/>
    <mergeCell ref="B5:D5"/>
    <mergeCell ref="E5:I5"/>
  </mergeCells>
  <phoneticPr fontId="0" type="noConversion"/>
  <conditionalFormatting sqref="B3:I51">
    <cfRule type="expression" dxfId="10" priority="3">
      <formula>$E$58="PCSan"</formula>
    </cfRule>
  </conditionalFormatting>
  <conditionalFormatting sqref="B8:I51">
    <cfRule type="expression" dxfId="9" priority="1">
      <formula>$E$57="SI"</formula>
    </cfRule>
  </conditionalFormatting>
  <conditionalFormatting sqref="E14:I14 B15:I51">
    <cfRule type="expression" dxfId="8" priority="2">
      <formula>$D$24=0</formula>
    </cfRule>
  </conditionalFormatting>
  <pageMargins left="0.78740157480314965" right="0.59055118110236227" top="0.78740157480314965" bottom="0.78740157480314965" header="0.51181102362204722" footer="0.51181102362204722"/>
  <pageSetup paperSize="9" scale="74" orientation="portrait" r:id="rId1"/>
  <headerFooter alignWithMargins="0">
    <oddHeader>&amp;L&amp;10Comune di Caravaggio - Provincia di Bergamo</oddHeader>
    <oddFooter>&amp;R&amp;10RATEIZZAZIONI</oddFooter>
  </headerFooter>
  <ignoredErrors>
    <ignoredError sqref="E14 D46" unlockedFormula="1"/>
  </ignoredError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tabColor indexed="22"/>
  </sheetPr>
  <dimension ref="B2:H32"/>
  <sheetViews>
    <sheetView view="pageBreakPreview" zoomScale="70" zoomScaleNormal="75" zoomScaleSheetLayoutView="70" workbookViewId="0">
      <selection activeCell="E6" sqref="E6:E7"/>
    </sheetView>
  </sheetViews>
  <sheetFormatPr defaultColWidth="8.77734375" defaultRowHeight="19.899999999999999" customHeight="1" outlineLevelRow="1" x14ac:dyDescent="0.2"/>
  <cols>
    <col min="1" max="1" width="2.77734375" style="16" customWidth="1"/>
    <col min="2" max="2" width="9.77734375" style="16" customWidth="1"/>
    <col min="3" max="3" width="15.77734375" style="16" customWidth="1"/>
    <col min="4" max="4" width="9.77734375" style="16" customWidth="1"/>
    <col min="5" max="5" width="15.77734375" style="16" customWidth="1"/>
    <col min="6" max="7" width="9.77734375" style="16" customWidth="1"/>
    <col min="8" max="8" width="15.77734375" style="16" customWidth="1"/>
    <col min="9" max="9" width="2.77734375" style="16" customWidth="1"/>
    <col min="10" max="16384" width="8.77734375" style="16"/>
  </cols>
  <sheetData>
    <row r="2" spans="2:8" ht="50.1" customHeight="1" x14ac:dyDescent="0.2">
      <c r="B2" s="370" t="str">
        <f>'Copertina 2025'!C17</f>
        <v>Segnalazione Certificata di Inizio Attività 
presentata da:</v>
      </c>
      <c r="C2" s="370"/>
      <c r="D2" s="370"/>
      <c r="E2" s="371" t="str">
        <f>'Copertina 2025'!E17</f>
        <v>cognome e nome</v>
      </c>
      <c r="F2" s="371"/>
      <c r="G2" s="371"/>
      <c r="H2" s="371"/>
    </row>
    <row r="3" spans="2:8" ht="35.1" customHeight="1" thickBot="1" x14ac:dyDescent="0.25">
      <c r="B3" s="372" t="s">
        <v>6</v>
      </c>
      <c r="C3" s="372"/>
      <c r="D3" s="372"/>
      <c r="E3" s="371" t="str">
        <f>'Copertina 2025'!E28</f>
        <v>indicare la Via/Piazza/ecc.</v>
      </c>
      <c r="F3" s="371"/>
      <c r="G3" s="371"/>
      <c r="H3" s="371"/>
    </row>
    <row r="4" spans="2:8" ht="40.15" customHeight="1" thickBot="1" x14ac:dyDescent="0.25">
      <c r="B4" s="559" t="s">
        <v>54</v>
      </c>
      <c r="C4" s="560"/>
      <c r="D4" s="560"/>
      <c r="E4" s="560"/>
      <c r="F4" s="560"/>
      <c r="G4" s="560"/>
      <c r="H4" s="561"/>
    </row>
    <row r="5" spans="2:8" ht="30" customHeight="1" x14ac:dyDescent="0.2">
      <c r="B5" s="30"/>
      <c r="C5" s="31"/>
      <c r="D5" s="31"/>
      <c r="E5" s="32" t="s">
        <v>42</v>
      </c>
      <c r="F5" s="33"/>
      <c r="G5" s="34" t="s">
        <v>43</v>
      </c>
      <c r="H5" s="35" t="s">
        <v>28</v>
      </c>
    </row>
    <row r="6" spans="2:8" ht="19.899999999999999" customHeight="1" x14ac:dyDescent="0.2">
      <c r="B6" s="340"/>
      <c r="C6" s="557" t="s">
        <v>55</v>
      </c>
      <c r="D6" s="558"/>
      <c r="E6" s="12">
        <v>0</v>
      </c>
      <c r="F6" s="207" t="s">
        <v>31</v>
      </c>
      <c r="G6" s="54"/>
      <c r="H6" s="26">
        <f>E6*G6</f>
        <v>0</v>
      </c>
    </row>
    <row r="7" spans="2:8" ht="19.899999999999999" customHeight="1" thickBot="1" x14ac:dyDescent="0.25">
      <c r="B7" s="341"/>
      <c r="C7" s="354"/>
      <c r="D7" s="355"/>
      <c r="E7" s="42">
        <v>0</v>
      </c>
      <c r="F7" s="43" t="s">
        <v>33</v>
      </c>
      <c r="G7" s="55"/>
      <c r="H7" s="44">
        <f>E7*G7</f>
        <v>0</v>
      </c>
    </row>
    <row r="8" spans="2:8" ht="19.899999999999999" customHeight="1" thickBot="1" x14ac:dyDescent="0.25"/>
    <row r="9" spans="2:8" ht="40.15" customHeight="1" thickBot="1" x14ac:dyDescent="0.25">
      <c r="B9" s="542" t="s">
        <v>29</v>
      </c>
      <c r="C9" s="543"/>
      <c r="D9" s="543"/>
      <c r="E9" s="543"/>
      <c r="F9" s="543"/>
      <c r="G9" s="543"/>
      <c r="H9" s="544"/>
    </row>
    <row r="10" spans="2:8" ht="19.899999999999999" hidden="1" customHeight="1" outlineLevel="1" x14ac:dyDescent="0.2">
      <c r="B10" s="376" t="s">
        <v>34</v>
      </c>
      <c r="C10" s="300"/>
      <c r="D10" s="377"/>
      <c r="E10" s="504" t="s">
        <v>35</v>
      </c>
      <c r="F10" s="504"/>
      <c r="G10" s="496">
        <f>H6</f>
        <v>0</v>
      </c>
      <c r="H10" s="497"/>
    </row>
    <row r="11" spans="2:8" ht="19.899999999999999" hidden="1" customHeight="1" outlineLevel="1" x14ac:dyDescent="0.2">
      <c r="B11" s="380"/>
      <c r="C11" s="381"/>
      <c r="D11" s="382"/>
      <c r="E11" s="386" t="s">
        <v>36</v>
      </c>
      <c r="F11" s="386"/>
      <c r="G11" s="329">
        <f>H7</f>
        <v>0</v>
      </c>
      <c r="H11" s="330"/>
    </row>
    <row r="12" spans="2:8" ht="19.899999999999999" hidden="1" customHeight="1" outlineLevel="1" x14ac:dyDescent="0.2">
      <c r="B12" s="435" t="s">
        <v>37</v>
      </c>
      <c r="C12" s="436"/>
      <c r="D12" s="545"/>
      <c r="E12" s="546" t="s">
        <v>35</v>
      </c>
      <c r="F12" s="547"/>
      <c r="G12" s="548">
        <v>0</v>
      </c>
      <c r="H12" s="549"/>
    </row>
    <row r="13" spans="2:8" ht="19.899999999999999" hidden="1" customHeight="1" outlineLevel="1" thickBot="1" x14ac:dyDescent="0.25">
      <c r="B13" s="529" t="s">
        <v>38</v>
      </c>
      <c r="C13" s="530"/>
      <c r="D13" s="531"/>
      <c r="E13" s="532" t="s">
        <v>36</v>
      </c>
      <c r="F13" s="533"/>
      <c r="G13" s="550">
        <v>0</v>
      </c>
      <c r="H13" s="551"/>
    </row>
    <row r="14" spans="2:8" ht="19.899999999999999" customHeight="1" collapsed="1" thickTop="1" x14ac:dyDescent="0.2">
      <c r="B14" s="534" t="s">
        <v>29</v>
      </c>
      <c r="C14" s="535"/>
      <c r="D14" s="536"/>
      <c r="E14" s="552" t="s">
        <v>35</v>
      </c>
      <c r="F14" s="552"/>
      <c r="G14" s="553">
        <f>G10-G12</f>
        <v>0</v>
      </c>
      <c r="H14" s="554"/>
    </row>
    <row r="15" spans="2:8" ht="19.899999999999999" customHeight="1" thickBot="1" x14ac:dyDescent="0.25">
      <c r="B15" s="537"/>
      <c r="C15" s="274"/>
      <c r="D15" s="538"/>
      <c r="E15" s="426" t="s">
        <v>36</v>
      </c>
      <c r="F15" s="426"/>
      <c r="G15" s="427">
        <f>G11-G13</f>
        <v>0</v>
      </c>
      <c r="H15" s="428"/>
    </row>
    <row r="16" spans="2:8" ht="19.899999999999999" customHeight="1" thickBot="1" x14ac:dyDescent="0.25">
      <c r="B16" s="539"/>
      <c r="C16" s="540"/>
      <c r="D16" s="541"/>
      <c r="E16" s="521" t="s">
        <v>29</v>
      </c>
      <c r="F16" s="521"/>
      <c r="G16" s="555">
        <f>G14+G15</f>
        <v>0</v>
      </c>
      <c r="H16" s="556"/>
    </row>
    <row r="17" spans="2:8" ht="19.899999999999999" customHeight="1" x14ac:dyDescent="0.2">
      <c r="B17" s="207"/>
      <c r="C17" s="207"/>
      <c r="D17" s="158"/>
      <c r="E17" s="158"/>
      <c r="F17" s="159"/>
      <c r="G17" s="159"/>
      <c r="H17" s="159"/>
    </row>
    <row r="18" spans="2:8" ht="40.15" hidden="1" customHeight="1" outlineLevel="1" thickBot="1" x14ac:dyDescent="0.25">
      <c r="B18" s="525" t="s">
        <v>183</v>
      </c>
      <c r="C18" s="526"/>
      <c r="D18" s="526"/>
      <c r="E18" s="526"/>
      <c r="F18" s="526"/>
      <c r="G18" s="526"/>
      <c r="H18" s="527"/>
    </row>
    <row r="19" spans="2:8" ht="19.899999999999999" hidden="1" customHeight="1" outlineLevel="1" x14ac:dyDescent="0.2">
      <c r="B19" s="285" t="s">
        <v>39</v>
      </c>
      <c r="C19" s="522"/>
      <c r="D19" s="286"/>
      <c r="E19" s="298" t="s">
        <v>35</v>
      </c>
      <c r="F19" s="298"/>
      <c r="G19" s="301">
        <f>G10*2</f>
        <v>0</v>
      </c>
      <c r="H19" s="302"/>
    </row>
    <row r="20" spans="2:8" ht="19.899999999999999" hidden="1" customHeight="1" outlineLevel="1" thickBot="1" x14ac:dyDescent="0.25">
      <c r="B20" s="287"/>
      <c r="C20" s="523"/>
      <c r="D20" s="288"/>
      <c r="E20" s="528" t="s">
        <v>36</v>
      </c>
      <c r="F20" s="528"/>
      <c r="G20" s="294">
        <f>G11*2</f>
        <v>0</v>
      </c>
      <c r="H20" s="295"/>
    </row>
    <row r="21" spans="2:8" ht="19.899999999999999" hidden="1" customHeight="1" outlineLevel="1" thickTop="1" thickBot="1" x14ac:dyDescent="0.25">
      <c r="B21" s="289"/>
      <c r="C21" s="524"/>
      <c r="D21" s="290"/>
      <c r="E21" s="520" t="s">
        <v>29</v>
      </c>
      <c r="F21" s="520"/>
      <c r="G21" s="437">
        <f>G19+G20</f>
        <v>0</v>
      </c>
      <c r="H21" s="438"/>
    </row>
    <row r="22" spans="2:8" ht="19.899999999999999" customHeight="1" collapsed="1" x14ac:dyDescent="0.2"/>
    <row r="24" spans="2:8" ht="19.899999999999999" hidden="1" customHeight="1" outlineLevel="1" x14ac:dyDescent="0.2">
      <c r="B24" s="207" t="s">
        <v>158</v>
      </c>
      <c r="C24" s="187" t="str">
        <f>'Copertina 2025'!D74</f>
        <v>SCIA</v>
      </c>
      <c r="F24" s="187" t="s">
        <v>160</v>
      </c>
    </row>
    <row r="25" spans="2:8" ht="19.899999999999999" hidden="1" customHeight="1" outlineLevel="1" x14ac:dyDescent="0.2">
      <c r="B25" s="207" t="s">
        <v>171</v>
      </c>
      <c r="C25" s="187" t="str">
        <f>'Copertina 2025'!D75</f>
        <v>NO</v>
      </c>
      <c r="F25" s="187" t="s">
        <v>161</v>
      </c>
    </row>
    <row r="26" spans="2:8" ht="19.899999999999999" hidden="1" customHeight="1" outlineLevel="1" x14ac:dyDescent="0.2">
      <c r="B26" s="207" t="s">
        <v>159</v>
      </c>
      <c r="C26" s="187" t="str">
        <f>'Copertina 2025'!D76</f>
        <v>ai sensi dell'art. 36 - "doppia conformità"</v>
      </c>
    </row>
    <row r="27" spans="2:8" ht="19.899999999999999" hidden="1" customHeight="1" outlineLevel="1" x14ac:dyDescent="0.2">
      <c r="B27" s="207"/>
      <c r="C27" s="187"/>
    </row>
    <row r="28" spans="2:8" ht="19.899999999999999" hidden="1" customHeight="1" outlineLevel="1" x14ac:dyDescent="0.2">
      <c r="B28" s="369" t="s">
        <v>273</v>
      </c>
      <c r="C28" s="369"/>
    </row>
    <row r="29" spans="2:8" ht="19.899999999999999" hidden="1" customHeight="1" outlineLevel="1" x14ac:dyDescent="0.2">
      <c r="B29" s="369" t="s">
        <v>125</v>
      </c>
      <c r="C29" s="369"/>
    </row>
    <row r="30" spans="2:8" ht="19.899999999999999" hidden="1" customHeight="1" outlineLevel="1" x14ac:dyDescent="0.2">
      <c r="B30" s="369" t="s">
        <v>40</v>
      </c>
      <c r="C30" s="369"/>
    </row>
    <row r="31" spans="2:8" ht="19.899999999999999" hidden="1" customHeight="1" outlineLevel="1" x14ac:dyDescent="0.2">
      <c r="B31" s="369" t="s">
        <v>114</v>
      </c>
      <c r="C31" s="369"/>
    </row>
    <row r="32" spans="2:8" ht="19.899999999999999" customHeight="1" collapsed="1" x14ac:dyDescent="0.2"/>
  </sheetData>
  <sheetProtection password="80FB" sheet="1" objects="1" scenarios="1"/>
  <mergeCells count="38">
    <mergeCell ref="B6:B7"/>
    <mergeCell ref="C6:D7"/>
    <mergeCell ref="B2:D2"/>
    <mergeCell ref="E2:H2"/>
    <mergeCell ref="B3:D3"/>
    <mergeCell ref="E3:H3"/>
    <mergeCell ref="B4:H4"/>
    <mergeCell ref="B13:D13"/>
    <mergeCell ref="E13:F13"/>
    <mergeCell ref="B14:D16"/>
    <mergeCell ref="B9:H9"/>
    <mergeCell ref="B10:D11"/>
    <mergeCell ref="E10:F10"/>
    <mergeCell ref="G10:H10"/>
    <mergeCell ref="E11:F11"/>
    <mergeCell ref="B12:D12"/>
    <mergeCell ref="E12:F12"/>
    <mergeCell ref="G11:H11"/>
    <mergeCell ref="G12:H12"/>
    <mergeCell ref="G13:H13"/>
    <mergeCell ref="E14:F14"/>
    <mergeCell ref="G14:H14"/>
    <mergeCell ref="G16:H16"/>
    <mergeCell ref="E16:F16"/>
    <mergeCell ref="E15:F15"/>
    <mergeCell ref="G15:H15"/>
    <mergeCell ref="B19:D21"/>
    <mergeCell ref="B18:H18"/>
    <mergeCell ref="G21:H21"/>
    <mergeCell ref="G20:H20"/>
    <mergeCell ref="E20:F20"/>
    <mergeCell ref="E19:F19"/>
    <mergeCell ref="G19:H19"/>
    <mergeCell ref="B28:C28"/>
    <mergeCell ref="B29:C29"/>
    <mergeCell ref="B30:C30"/>
    <mergeCell ref="B31:C31"/>
    <mergeCell ref="E21:F21"/>
  </mergeCells>
  <phoneticPr fontId="0" type="noConversion"/>
  <conditionalFormatting sqref="B18:H21">
    <cfRule type="expression" dxfId="7" priority="2" stopIfTrue="1">
      <formula>$B$2="Denuncia di Inizio Attività presentata da:"</formula>
    </cfRule>
    <cfRule type="expression" dxfId="6" priority="3" stopIfTrue="1">
      <formula>$B$2="Permesso di Costruire presentato da:"</formula>
    </cfRule>
  </conditionalFormatting>
  <conditionalFormatting sqref="C9:H11 B9:B13 B14:H17">
    <cfRule type="expression" dxfId="5" priority="1" stopIfTrue="1">
      <formula>$B$2="Permesso di Costruire in SANATORIA presentato da:"</formula>
    </cfRule>
  </conditionalFormatting>
  <conditionalFormatting sqref="D17:E17">
    <cfRule type="cellIs" dxfId="4" priority="5" stopIfTrue="1" operator="lessThanOrEqual">
      <formula>0</formula>
    </cfRule>
  </conditionalFormatting>
  <conditionalFormatting sqref="E12:G13 B13">
    <cfRule type="expression" dxfId="3" priority="10" stopIfTrue="1">
      <formula>$B$12="nessuna pratica precedente"</formula>
    </cfRule>
  </conditionalFormatting>
  <conditionalFormatting sqref="E12:G13">
    <cfRule type="expression" dxfId="2" priority="9" stopIfTrue="1">
      <formula>$B$2="Permesso di Costruire in SANATORIA presentato da:"</formula>
    </cfRule>
  </conditionalFormatting>
  <conditionalFormatting sqref="F17:H17">
    <cfRule type="expression" dxfId="1" priority="7" stopIfTrue="1">
      <formula>$D$31=0</formula>
    </cfRule>
    <cfRule type="expression" dxfId="0" priority="8" stopIfTrue="1">
      <formula>$D$31&lt;0</formula>
    </cfRule>
  </conditionalFormatting>
  <dataValidations count="1">
    <dataValidation type="list" allowBlank="1" showInputMessage="1" showErrorMessage="1" sqref="B12:D12" xr:uid="{00000000-0002-0000-0800-000000000000}">
      <formula1>$B$28:$B$31</formula1>
    </dataValidation>
  </dataValidations>
  <printOptions horizontalCentered="1"/>
  <pageMargins left="0.78740157480314965" right="0.39370078740157483" top="0.78740157480314965" bottom="0.78740157480314965" header="0.51181102362204722" footer="0.51181102362204722"/>
  <pageSetup paperSize="9" scale="75" orientation="portrait" r:id="rId1"/>
  <headerFooter alignWithMargins="0">
    <oddHeader>&amp;L&amp;10Comune di CARAVAGGIO - Provincia di Bergamo</oddHeader>
    <oddFooter>&amp;R&amp;10Determinazione degli oneri 
OPERE DI INTERESSE GENERALE</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9</vt:i4>
      </vt:variant>
    </vt:vector>
  </HeadingPairs>
  <TitlesOfParts>
    <vt:vector size="18" baseType="lpstr">
      <vt:lpstr>Copertina 2025</vt:lpstr>
      <vt:lpstr>Produtt.</vt:lpstr>
      <vt:lpstr>Dir. e Comm.</vt:lpstr>
      <vt:lpstr>TOTALI - Q.E.</vt:lpstr>
      <vt:lpstr>dir. segr.</vt:lpstr>
      <vt:lpstr>Albergh.</vt:lpstr>
      <vt:lpstr>Ambiti PGT</vt:lpstr>
      <vt:lpstr>Rateizzazione</vt:lpstr>
      <vt:lpstr>Opere di Int. Gen.</vt:lpstr>
      <vt:lpstr>Albergh.!Area_stampa</vt:lpstr>
      <vt:lpstr>'Ambiti PGT'!Area_stampa</vt:lpstr>
      <vt:lpstr>'Copertina 2025'!Area_stampa</vt:lpstr>
      <vt:lpstr>'Dir. e Comm.'!Area_stampa</vt:lpstr>
      <vt:lpstr>'dir. segr.'!Area_stampa</vt:lpstr>
      <vt:lpstr>'Opere di Int. Gen.'!Area_stampa</vt:lpstr>
      <vt:lpstr>Produtt.!Area_stampa</vt:lpstr>
      <vt:lpstr>Rateizzazione!Area_stampa</vt:lpstr>
      <vt:lpstr>'TOTALI - Q.E.'!Area_stampa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bozza Q.E. 2025</dc:title>
  <dc:creator>Comune di Caravaggio</dc:creator>
  <cp:lastModifiedBy>Daniele Provesi</cp:lastModifiedBy>
  <cp:lastPrinted>2025-01-16T14:18:58Z</cp:lastPrinted>
  <dcterms:created xsi:type="dcterms:W3CDTF">2008-11-12T13:20:25Z</dcterms:created>
  <dcterms:modified xsi:type="dcterms:W3CDTF">2025-07-24T09:34:19Z</dcterms:modified>
</cp:coreProperties>
</file>