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25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cac\AC\Temp\"/>
    </mc:Choice>
  </mc:AlternateContent>
  <xr:revisionPtr revIDLastSave="0" documentId="8_{D1A51D66-517B-4865-AA4A-1E3A37F8F786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calconeri" sheetId="3" r:id="rId1"/>
  </sheet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00" i="3" l="1"/>
  <c r="Q98" i="3"/>
  <c r="I11" i="3"/>
  <c r="I38" i="3"/>
  <c r="I28" i="3"/>
  <c r="I39" i="3"/>
  <c r="I40" i="3"/>
  <c r="X46" i="3"/>
  <c r="AB52" i="3"/>
  <c r="AB92" i="3"/>
  <c r="AD52" i="3"/>
  <c r="AE52" i="3"/>
  <c r="AE60" i="3" s="1"/>
  <c r="K90" i="3"/>
  <c r="K86" i="3"/>
  <c r="AB91" i="3"/>
  <c r="AB96" i="3"/>
  <c r="S10" i="3"/>
  <c r="S7" i="3"/>
  <c r="S9" i="3"/>
  <c r="S8" i="3"/>
  <c r="X11" i="3" s="1"/>
  <c r="U76" i="3"/>
  <c r="S77" i="3"/>
  <c r="Q96" i="3" s="1"/>
  <c r="X31" i="3"/>
  <c r="I41" i="3"/>
  <c r="AD60" i="3"/>
  <c r="AE61" i="3"/>
</calcChain>
</file>

<file path=xl/sharedStrings.xml><?xml version="1.0" encoding="utf-8"?>
<sst xmlns="http://schemas.openxmlformats.org/spreadsheetml/2006/main" count="193" uniqueCount="164">
  <si>
    <t>ISTANTE DOMANDA</t>
  </si>
  <si>
    <t>Tabella 1 - Incremento per superficie utile abitabile (art. 5)</t>
  </si>
  <si>
    <t>Classi di superfice (mq)</t>
  </si>
  <si>
    <t>Alloggi                     (n)</t>
  </si>
  <si>
    <t>Superficie utile abitabile (mq)</t>
  </si>
  <si>
    <t>Raporto rispetto al totale Su</t>
  </si>
  <si>
    <t>% Incremento        (Art. 5)</t>
  </si>
  <si>
    <t>% Incremento per classi di superficie</t>
  </si>
  <si>
    <t>(1)</t>
  </si>
  <si>
    <t>(2)</t>
  </si>
  <si>
    <t>(3)</t>
  </si>
  <si>
    <t>(4) = (3) : Su</t>
  </si>
  <si>
    <t>(5)</t>
  </si>
  <si>
    <t>(6) = (4) x (5)</t>
  </si>
  <si>
    <t>&lt; 95</t>
  </si>
  <si>
    <t>&gt; 95 --- 110</t>
  </si>
  <si>
    <t>&gt; 110 --- 130</t>
  </si>
  <si>
    <t>&gt; 130 --- 160</t>
  </si>
  <si>
    <t xml:space="preserve">&gt;  160 </t>
  </si>
  <si>
    <t>Su</t>
  </si>
  <si>
    <t xml:space="preserve">SOMMA </t>
  </si>
  <si>
    <r>
      <t>i</t>
    </r>
    <r>
      <rPr>
        <vertAlign val="subscript"/>
        <sz val="6"/>
        <rFont val="Arial"/>
        <family val="2"/>
      </rPr>
      <t>1</t>
    </r>
  </si>
  <si>
    <t>+</t>
  </si>
  <si>
    <r>
      <t xml:space="preserve">PROSPETTO PER LA DETERMINAZIONE DEL COSTO DI COSTRUZIONE </t>
    </r>
    <r>
      <rPr>
        <sz val="10"/>
        <rFont val="Arial"/>
        <family val="2"/>
      </rPr>
      <t xml:space="preserve">                                                </t>
    </r>
    <r>
      <rPr>
        <sz val="8"/>
        <rFont val="Arial"/>
        <family val="2"/>
      </rPr>
      <t>(Legge 28 gennaio 1977, n. 10 - D.M. 10 maggio 1977, n. 801 - Legge 23 dicembre 1994, n. 724)                                    Legge Regionale 12 settembre 1977, n. 35 e Delib. Cons. Reg. n. 270 del 26 ottobre 1977</t>
    </r>
  </si>
  <si>
    <t>Tabella 2 -</t>
  </si>
  <si>
    <t>Superfici per servizi ed accessori relativi alla alla parte residenziale ( art. 2)</t>
  </si>
  <si>
    <t>Tabella 3 -</t>
  </si>
  <si>
    <t>Incremento per servizi ed acces- sori relativi alla parte residenziale (art. 6)</t>
  </si>
  <si>
    <t>DESTINAZIONI</t>
  </si>
  <si>
    <t>Superficie  netta di servizi e accesori        (mq)</t>
  </si>
  <si>
    <t>(7)</t>
  </si>
  <si>
    <t>(8)</t>
  </si>
  <si>
    <t>Intervalli di variabilità del rapporto percentuale Snr/Sux100</t>
  </si>
  <si>
    <t>Ipotesi che ricorre</t>
  </si>
  <si>
    <t>%                        Incremento</t>
  </si>
  <si>
    <t>a</t>
  </si>
  <si>
    <t>Cantinole, soffitte, locale motori ascens., cabine idriche, lavatoi comuni, centrali termiche, ed altri locali a stretto servizio delle residenze</t>
  </si>
  <si>
    <t>b</t>
  </si>
  <si>
    <t>Autorimesse</t>
  </si>
  <si>
    <t>(9)</t>
  </si>
  <si>
    <t>(10)</t>
  </si>
  <si>
    <t>(11)</t>
  </si>
  <si>
    <t>singole</t>
  </si>
  <si>
    <t>collettive</t>
  </si>
  <si>
    <t>&lt;</t>
  </si>
  <si>
    <t>c</t>
  </si>
  <si>
    <t>Androni d'ingresso e porticati liberi</t>
  </si>
  <si>
    <t>&gt;</t>
  </si>
  <si>
    <t>50 ---  75</t>
  </si>
  <si>
    <t>d</t>
  </si>
  <si>
    <t>Logge e balconi</t>
  </si>
  <si>
    <t>76 --- 100</t>
  </si>
  <si>
    <t>Snr</t>
  </si>
  <si>
    <t>x</t>
  </si>
  <si>
    <t>=</t>
  </si>
  <si>
    <t>%</t>
  </si>
  <si>
    <r>
      <t>i</t>
    </r>
    <r>
      <rPr>
        <vertAlign val="subscript"/>
        <sz val="6"/>
        <rFont val="Arial"/>
        <family val="2"/>
      </rPr>
      <t>2</t>
    </r>
  </si>
  <si>
    <t>SUPERFICI RESIDENZIALI E RELATIVI SERVIZI                 ED ACCESSORI</t>
  </si>
  <si>
    <t>Tabella 4-</t>
  </si>
  <si>
    <t>Incremento per particolari carat- teristiche (art. 7)</t>
  </si>
  <si>
    <t>Sigla</t>
  </si>
  <si>
    <t>Denominazione</t>
  </si>
  <si>
    <t>Superficie        (mq)</t>
  </si>
  <si>
    <t>(17)</t>
  </si>
  <si>
    <t>(18)</t>
  </si>
  <si>
    <t>(19)</t>
  </si>
  <si>
    <t>Numero di caratteristiche</t>
  </si>
  <si>
    <t>%          incremento</t>
  </si>
  <si>
    <t>Su (art. 3)</t>
  </si>
  <si>
    <t>Superficie utile abitabile</t>
  </si>
  <si>
    <t>Snr (art. 2)</t>
  </si>
  <si>
    <t>Sup. netta non residenziale</t>
  </si>
  <si>
    <t>(12)</t>
  </si>
  <si>
    <t>(13)</t>
  </si>
  <si>
    <t>(14)</t>
  </si>
  <si>
    <t>60% Snr</t>
  </si>
  <si>
    <t>Superficie ragguagliata</t>
  </si>
  <si>
    <t>4=1+3</t>
  </si>
  <si>
    <t>Sc  (art. 2)</t>
  </si>
  <si>
    <t>Superficie complessiva</t>
  </si>
  <si>
    <t>SUPERFICI  PER  ATTIVITA'  TURISTICHE COMMERCIALI  E  DIREZIONALI  E  RELATIVI ACCESSORI</t>
  </si>
  <si>
    <t>(20)</t>
  </si>
  <si>
    <t>(21)</t>
  </si>
  <si>
    <t>(22)</t>
  </si>
  <si>
    <r>
      <t>i</t>
    </r>
    <r>
      <rPr>
        <vertAlign val="subscript"/>
        <sz val="6"/>
        <rFont val="Arial"/>
        <family val="2"/>
      </rPr>
      <t>3</t>
    </r>
  </si>
  <si>
    <t>Sn (art. 9)</t>
  </si>
  <si>
    <t>Sa (art. 9)</t>
  </si>
  <si>
    <t>Superficie accessori</t>
  </si>
  <si>
    <t>60% Sa</t>
  </si>
  <si>
    <t>Classe   edificio</t>
  </si>
  <si>
    <t>%    Maggiorazionr</t>
  </si>
  <si>
    <t>St  (art. 9)</t>
  </si>
  <si>
    <t>(15)</t>
  </si>
  <si>
    <t>(16)</t>
  </si>
  <si>
    <r>
      <t>TOTALE INCREMENTI           i = i</t>
    </r>
    <r>
      <rPr>
        <vertAlign val="subscript"/>
        <sz val="6"/>
        <rFont val="Arial"/>
        <family val="2"/>
      </rPr>
      <t>1</t>
    </r>
    <r>
      <rPr>
        <sz val="6"/>
        <rFont val="Arial"/>
        <family val="2"/>
      </rPr>
      <t xml:space="preserve"> + i</t>
    </r>
    <r>
      <rPr>
        <vertAlign val="subscript"/>
        <sz val="6"/>
        <rFont val="Arial"/>
        <family val="2"/>
      </rPr>
      <t>2</t>
    </r>
    <r>
      <rPr>
        <sz val="6"/>
        <rFont val="Arial"/>
        <family val="2"/>
      </rPr>
      <t xml:space="preserve"> + i</t>
    </r>
    <r>
      <rPr>
        <vertAlign val="subscript"/>
        <sz val="6"/>
        <rFont val="Arial"/>
        <family val="2"/>
      </rPr>
      <t>3</t>
    </r>
  </si>
  <si>
    <t>A</t>
  </si>
  <si>
    <t>-</t>
  </si>
  <si>
    <t>Costo massimo a mq dell'edilizia agevolata</t>
  </si>
  <si>
    <t>€/mq</t>
  </si>
  <si>
    <t>B</t>
  </si>
  <si>
    <t>Costo a mq di costruzione maggiorato  A x</t>
  </si>
  <si>
    <t>(1</t>
  </si>
  <si>
    <t>M</t>
  </si>
  <si>
    <t>)</t>
  </si>
  <si>
    <t>C</t>
  </si>
  <si>
    <t>Costo di costruzione dell'edificio  (Sc + St ) x B</t>
  </si>
  <si>
    <r>
      <t>R</t>
    </r>
    <r>
      <rPr>
        <vertAlign val="subscript"/>
        <sz val="10"/>
        <rFont val="Arial"/>
        <family val="2"/>
      </rPr>
      <t>1</t>
    </r>
  </si>
  <si>
    <t>UBICAZIONE</t>
  </si>
  <si>
    <t>CLASSI DI AMPIEZZA                DEMOGRAFICA DEI COMUNI</t>
  </si>
  <si>
    <t>20.001       50.000</t>
  </si>
  <si>
    <t>VALORI APPLICABILI</t>
  </si>
  <si>
    <t>R1 =</t>
  </si>
  <si>
    <t>Ubicazione</t>
  </si>
  <si>
    <t>Zone territoriali omogenee D.M. 2 aprile 1968, n. 1444 e L.R. 18 giugno 1980, n. 71</t>
  </si>
  <si>
    <t>A-E</t>
  </si>
  <si>
    <t>R2 =</t>
  </si>
  <si>
    <t>Tipologie</t>
  </si>
  <si>
    <t>B - C2</t>
  </si>
  <si>
    <t xml:space="preserve"> </t>
  </si>
  <si>
    <t>R3 =</t>
  </si>
  <si>
    <t>Caratteristiche</t>
  </si>
  <si>
    <t xml:space="preserve">C </t>
  </si>
  <si>
    <t>CR =</t>
  </si>
  <si>
    <t>Confine con Roma</t>
  </si>
  <si>
    <t>T   =</t>
  </si>
  <si>
    <t>TOTALE %</t>
  </si>
  <si>
    <r>
      <t>R</t>
    </r>
    <r>
      <rPr>
        <vertAlign val="subscript"/>
        <sz val="10"/>
        <rFont val="Arial"/>
        <family val="2"/>
      </rPr>
      <t>2</t>
    </r>
  </si>
  <si>
    <t>TIPOLOGIE</t>
  </si>
  <si>
    <t>UNIFAMILIARI singole</t>
  </si>
  <si>
    <t>CALCOLO DEL CONTRIBUTO DI COSTO DI COSTRUZIONE</t>
  </si>
  <si>
    <t>UNIFAMILIARI aggregate fino a due piani abitabili</t>
  </si>
  <si>
    <t>fino a 4 alloggi</t>
  </si>
  <si>
    <t>a schiera</t>
  </si>
  <si>
    <t xml:space="preserve">PLURIFAMILIARI </t>
  </si>
  <si>
    <t>fino a 3 piani abitabili</t>
  </si>
  <si>
    <t>oltre i 3 piani abitabili</t>
  </si>
  <si>
    <r>
      <t>R</t>
    </r>
    <r>
      <rPr>
        <vertAlign val="subscript"/>
        <sz val="10"/>
        <rFont val="Arial"/>
        <family val="2"/>
      </rPr>
      <t>3</t>
    </r>
  </si>
  <si>
    <t>CARRATTERISTICHE</t>
  </si>
  <si>
    <t>Classi di incremento percentuali di cui all'art. 8 del D.M. 10.05.1977</t>
  </si>
  <si>
    <t>I</t>
  </si>
  <si>
    <t>DETERMINAZIONE DELLA QUOTA DI CONTRIBUTO RELATIVO ALLE OPERE DI URBANIZZAZIONE</t>
  </si>
  <si>
    <t>II</t>
  </si>
  <si>
    <t>III</t>
  </si>
  <si>
    <t>zona omogenea di PRG</t>
  </si>
  <si>
    <t>IV</t>
  </si>
  <si>
    <t xml:space="preserve">volume imponibile  </t>
  </si>
  <si>
    <t>mc</t>
  </si>
  <si>
    <t>V</t>
  </si>
  <si>
    <t>aliquota unitaria UP</t>
  </si>
  <si>
    <t>€</t>
  </si>
  <si>
    <t>VI</t>
  </si>
  <si>
    <t>aliquota unitaria US</t>
  </si>
  <si>
    <t>VII</t>
  </si>
  <si>
    <t>importo contributo UP</t>
  </si>
  <si>
    <t>(b)</t>
  </si>
  <si>
    <t>VIIII</t>
  </si>
  <si>
    <t>importo contributo US</t>
  </si>
  <si>
    <t>IX</t>
  </si>
  <si>
    <t>X</t>
  </si>
  <si>
    <t>XI</t>
  </si>
  <si>
    <t>TABELLA RIEPILOGATIVA</t>
  </si>
  <si>
    <t>COSTO DI COSTRUZIONE</t>
  </si>
  <si>
    <t>ONERI DI URBANIZZAZIONE PRIMARIA</t>
  </si>
  <si>
    <t>ONERI DI URBANIZZAZIONE SECONDARIA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</si>
</sst>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0.0"/>
    <numFmt numFmtId="166" formatCode="&quot;€&quot;\ #,##0.00"/>
  </numFmts>
  <fonts count="18">
    <font>
      <sz val="10"/>
      <name val="MS Sans Serif"/>
    </font>
    <font>
      <sz val="10"/>
      <name val="MS Sans Serif"/>
    </font>
    <font>
      <b/>
      <sz val="12"/>
      <name val="Arial"/>
      <family val="2"/>
    </font>
    <font>
      <sz val="9"/>
      <name val="Arial"/>
      <family val="2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vertAlign val="subscript"/>
      <sz val="6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5"/>
      <name val="Arial"/>
      <family val="2"/>
    </font>
    <font>
      <vertAlign val="subscript"/>
      <sz val="10"/>
      <name val="Arial"/>
      <family val="2"/>
    </font>
    <font>
      <sz val="8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319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/>
    </xf>
    <xf numFmtId="2" fontId="5" fillId="0" borderId="2" xfId="0" applyNumberFormat="1" applyFont="1" applyBorder="1"/>
    <xf numFmtId="2" fontId="5" fillId="0" borderId="3" xfId="0" applyNumberFormat="1" applyFont="1" applyBorder="1"/>
    <xf numFmtId="0" fontId="0" fillId="0" borderId="4" xfId="0" applyBorder="1"/>
    <xf numFmtId="0" fontId="0" fillId="0" borderId="5" xfId="0" applyBorder="1"/>
    <xf numFmtId="0" fontId="8" fillId="0" borderId="6" xfId="0" applyFont="1" applyBorder="1"/>
    <xf numFmtId="0" fontId="8" fillId="0" borderId="0" xfId="0" applyFont="1"/>
    <xf numFmtId="0" fontId="8" fillId="0" borderId="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8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1" xfId="0" applyFont="1" applyBorder="1"/>
    <xf numFmtId="0" fontId="8" fillId="0" borderId="4" xfId="0" applyFont="1" applyBorder="1"/>
    <xf numFmtId="0" fontId="8" fillId="0" borderId="7" xfId="0" applyFont="1" applyBorder="1"/>
    <xf numFmtId="0" fontId="8" fillId="0" borderId="9" xfId="0" applyFont="1" applyBorder="1" applyAlignment="1">
      <alignment vertical="top"/>
    </xf>
    <xf numFmtId="0" fontId="0" fillId="0" borderId="8" xfId="0" applyBorder="1"/>
    <xf numFmtId="0" fontId="8" fillId="0" borderId="10" xfId="0" applyFont="1" applyBorder="1"/>
    <xf numFmtId="0" fontId="13" fillId="0" borderId="8" xfId="0" applyFont="1" applyBorder="1" applyAlignment="1">
      <alignment vertical="top"/>
    </xf>
    <xf numFmtId="0" fontId="13" fillId="0" borderId="0" xfId="0" applyFont="1" applyAlignment="1">
      <alignment vertical="top"/>
    </xf>
    <xf numFmtId="0" fontId="8" fillId="0" borderId="1" xfId="0" quotePrefix="1" applyFont="1" applyBorder="1" applyAlignment="1">
      <alignment horizontal="center" vertical="center"/>
    </xf>
    <xf numFmtId="2" fontId="5" fillId="0" borderId="1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textRotation="90" wrapText="1"/>
    </xf>
    <xf numFmtId="2" fontId="3" fillId="0" borderId="1" xfId="0" applyNumberFormat="1" applyFont="1" applyBorder="1"/>
    <xf numFmtId="0" fontId="2" fillId="0" borderId="0" xfId="0" quotePrefix="1" applyFont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vertical="center"/>
    </xf>
    <xf numFmtId="0" fontId="0" fillId="0" borderId="11" xfId="0" applyBorder="1"/>
    <xf numFmtId="0" fontId="0" fillId="0" borderId="12" xfId="0" applyBorder="1"/>
    <xf numFmtId="0" fontId="3" fillId="0" borderId="0" xfId="0" applyFont="1"/>
    <xf numFmtId="2" fontId="5" fillId="0" borderId="0" xfId="0" applyNumberFormat="1" applyFont="1" applyAlignment="1">
      <alignment horizontal="center"/>
    </xf>
    <xf numFmtId="0" fontId="5" fillId="0" borderId="12" xfId="0" applyFont="1" applyBorder="1"/>
    <xf numFmtId="0" fontId="6" fillId="0" borderId="13" xfId="0" applyFont="1" applyBorder="1" applyAlignment="1">
      <alignment horizontal="center" vertical="center"/>
    </xf>
    <xf numFmtId="0" fontId="5" fillId="0" borderId="2" xfId="0" applyFont="1" applyBorder="1"/>
    <xf numFmtId="0" fontId="5" fillId="0" borderId="14" xfId="0" applyFont="1" applyBorder="1"/>
    <xf numFmtId="0" fontId="7" fillId="0" borderId="0" xfId="0" applyFont="1" applyAlignment="1">
      <alignment horizontal="center"/>
    </xf>
    <xf numFmtId="0" fontId="0" fillId="0" borderId="15" xfId="0" applyBorder="1"/>
    <xf numFmtId="2" fontId="5" fillId="0" borderId="0" xfId="0" applyNumberFormat="1" applyFont="1"/>
    <xf numFmtId="0" fontId="0" fillId="0" borderId="14" xfId="0" applyBorder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16" xfId="0" applyFont="1" applyBorder="1"/>
    <xf numFmtId="0" fontId="5" fillId="0" borderId="0" xfId="2" applyFont="1"/>
    <xf numFmtId="0" fontId="16" fillId="0" borderId="0" xfId="0" applyFont="1"/>
    <xf numFmtId="0" fontId="17" fillId="0" borderId="17" xfId="0" applyFont="1" applyBorder="1"/>
    <xf numFmtId="0" fontId="17" fillId="0" borderId="11" xfId="0" applyFont="1" applyBorder="1"/>
    <xf numFmtId="0" fontId="16" fillId="0" borderId="18" xfId="0" applyFont="1" applyBorder="1"/>
    <xf numFmtId="0" fontId="17" fillId="0" borderId="14" xfId="0" applyFont="1" applyBorder="1"/>
    <xf numFmtId="0" fontId="17" fillId="0" borderId="0" xfId="0" applyFont="1"/>
    <xf numFmtId="0" fontId="16" fillId="0" borderId="12" xfId="0" applyFont="1" applyBorder="1"/>
    <xf numFmtId="166" fontId="17" fillId="0" borderId="12" xfId="0" applyNumberFormat="1" applyFont="1" applyBorder="1" applyAlignment="1">
      <alignment horizontal="center"/>
    </xf>
    <xf numFmtId="0" fontId="17" fillId="0" borderId="16" xfId="0" applyFont="1" applyBorder="1"/>
    <xf numFmtId="0" fontId="17" fillId="0" borderId="19" xfId="0" applyFont="1" applyBorder="1"/>
    <xf numFmtId="166" fontId="17" fillId="0" borderId="15" xfId="0" applyNumberFormat="1" applyFont="1" applyBorder="1" applyAlignment="1">
      <alignment horizontal="center"/>
    </xf>
    <xf numFmtId="0" fontId="5" fillId="0" borderId="4" xfId="0" applyFont="1" applyBorder="1"/>
    <xf numFmtId="3" fontId="5" fillId="0" borderId="0" xfId="0" applyNumberFormat="1" applyFont="1"/>
    <xf numFmtId="4" fontId="7" fillId="0" borderId="12" xfId="0" applyNumberFormat="1" applyFont="1" applyBorder="1"/>
    <xf numFmtId="0" fontId="8" fillId="0" borderId="1" xfId="0" quotePrefix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6" fontId="17" fillId="0" borderId="11" xfId="0" applyNumberFormat="1" applyFont="1" applyBorder="1" applyAlignment="1">
      <alignment horizontal="center"/>
    </xf>
    <xf numFmtId="166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66" fontId="17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166" fontId="5" fillId="0" borderId="6" xfId="0" applyNumberFormat="1" applyFont="1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166" fontId="5" fillId="0" borderId="3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2" fontId="3" fillId="0" borderId="20" xfId="0" applyNumberFormat="1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3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 vertical="center"/>
    </xf>
    <xf numFmtId="2" fontId="3" fillId="0" borderId="36" xfId="0" applyNumberFormat="1" applyFont="1" applyBorder="1" applyAlignment="1">
      <alignment horizontal="center" vertical="center"/>
    </xf>
    <xf numFmtId="2" fontId="3" fillId="0" borderId="38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top"/>
    </xf>
    <xf numFmtId="166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quotePrefix="1" applyFont="1" applyAlignment="1">
      <alignment horizontal="left" vertical="center"/>
    </xf>
    <xf numFmtId="0" fontId="5" fillId="0" borderId="0" xfId="0" quotePrefix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quotePrefix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8" fillId="0" borderId="24" xfId="0" applyFont="1" applyBorder="1" applyAlignment="1">
      <alignment horizontal="justify" vertical="center"/>
    </xf>
    <xf numFmtId="0" fontId="8" fillId="0" borderId="25" xfId="0" applyFont="1" applyBorder="1" applyAlignment="1">
      <alignment horizontal="justify" vertical="center"/>
    </xf>
    <xf numFmtId="0" fontId="8" fillId="0" borderId="7" xfId="0" applyFont="1" applyBorder="1" applyAlignment="1">
      <alignment horizontal="justify" vertical="center"/>
    </xf>
    <xf numFmtId="0" fontId="8" fillId="0" borderId="4" xfId="0" applyFont="1" applyBorder="1" applyAlignment="1">
      <alignment horizontal="justify" vertical="center"/>
    </xf>
    <xf numFmtId="0" fontId="8" fillId="0" borderId="5" xfId="0" applyFont="1" applyBorder="1" applyAlignment="1">
      <alignment horizontal="justify" vertical="center"/>
    </xf>
    <xf numFmtId="0" fontId="8" fillId="0" borderId="8" xfId="0" applyFont="1" applyBorder="1" applyAlignment="1">
      <alignment horizontal="justify" vertical="center"/>
    </xf>
    <xf numFmtId="0" fontId="8" fillId="0" borderId="9" xfId="0" applyFont="1" applyBorder="1" applyAlignment="1">
      <alignment horizontal="justify" vertical="center"/>
    </xf>
    <xf numFmtId="0" fontId="8" fillId="0" borderId="28" xfId="0" applyFont="1" applyBorder="1" applyAlignment="1">
      <alignment horizontal="justify" vertical="center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6" xfId="0" quotePrefix="1" applyFont="1" applyBorder="1" applyAlignment="1">
      <alignment horizontal="center" vertical="center"/>
    </xf>
    <xf numFmtId="0" fontId="13" fillId="0" borderId="3" xfId="0" quotePrefix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7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justify" vertical="top" wrapText="1"/>
    </xf>
    <xf numFmtId="0" fontId="8" fillId="0" borderId="5" xfId="0" applyFont="1" applyBorder="1" applyAlignment="1">
      <alignment horizontal="justify" vertical="top" wrapText="1"/>
    </xf>
    <xf numFmtId="0" fontId="8" fillId="0" borderId="33" xfId="0" applyFont="1" applyBorder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8" xfId="0" applyFont="1" applyBorder="1" applyAlignment="1">
      <alignment horizontal="justify" vertical="top" wrapText="1"/>
    </xf>
    <xf numFmtId="0" fontId="8" fillId="0" borderId="9" xfId="0" applyFont="1" applyBorder="1" applyAlignment="1">
      <alignment horizontal="justify" vertical="top" wrapText="1"/>
    </xf>
    <xf numFmtId="0" fontId="8" fillId="0" borderId="28" xfId="0" applyFont="1" applyBorder="1" applyAlignment="1">
      <alignment horizontal="justify" vertical="top" wrapText="1"/>
    </xf>
    <xf numFmtId="0" fontId="5" fillId="0" borderId="33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7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7" fillId="0" borderId="0" xfId="0" applyFont="1" applyAlignment="1">
      <alignment horizontal="justify" vertical="center"/>
    </xf>
    <xf numFmtId="0" fontId="7" fillId="0" borderId="9" xfId="0" applyFont="1" applyBorder="1" applyAlignment="1">
      <alignment horizontal="justify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6" xfId="0" quotePrefix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6" xfId="0" quotePrefix="1" applyFont="1" applyBorder="1" applyAlignment="1">
      <alignment horizontal="center" vertical="top"/>
    </xf>
    <xf numFmtId="0" fontId="8" fillId="0" borderId="2" xfId="0" quotePrefix="1" applyFont="1" applyBorder="1" applyAlignment="1">
      <alignment horizontal="center" vertical="top"/>
    </xf>
    <xf numFmtId="0" fontId="8" fillId="0" borderId="3" xfId="0" quotePrefix="1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textRotation="90"/>
    </xf>
    <xf numFmtId="0" fontId="8" fillId="0" borderId="5" xfId="0" applyFont="1" applyBorder="1" applyAlignment="1">
      <alignment horizontal="center" textRotation="90"/>
    </xf>
    <xf numFmtId="0" fontId="8" fillId="0" borderId="33" xfId="0" applyFont="1" applyBorder="1" applyAlignment="1">
      <alignment horizontal="center" textRotation="90"/>
    </xf>
    <xf numFmtId="0" fontId="8" fillId="0" borderId="10" xfId="0" applyFont="1" applyBorder="1" applyAlignment="1">
      <alignment horizontal="center" textRotation="90"/>
    </xf>
    <xf numFmtId="0" fontId="8" fillId="0" borderId="8" xfId="0" applyFont="1" applyBorder="1" applyAlignment="1">
      <alignment horizontal="center" textRotation="90"/>
    </xf>
    <xf numFmtId="0" fontId="8" fillId="0" borderId="28" xfId="0" applyFont="1" applyBorder="1" applyAlignment="1">
      <alignment horizontal="center" textRotation="90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1" xfId="0" applyBorder="1" applyAlignment="1"/>
    <xf numFmtId="0" fontId="9" fillId="0" borderId="41" xfId="0" applyFont="1" applyBorder="1" applyAlignment="1"/>
    <xf numFmtId="0" fontId="7" fillId="0" borderId="9" xfId="0" applyFont="1" applyBorder="1" applyAlignment="1"/>
    <xf numFmtId="0" fontId="3" fillId="0" borderId="6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2" fontId="5" fillId="0" borderId="2" xfId="0" applyNumberFormat="1" applyFont="1" applyBorder="1" applyAlignment="1"/>
    <xf numFmtId="2" fontId="5" fillId="0" borderId="3" xfId="0" applyNumberFormat="1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/>
    <xf numFmtId="0" fontId="8" fillId="0" borderId="0" xfId="0" applyFont="1" applyAlignment="1"/>
    <xf numFmtId="0" fontId="8" fillId="0" borderId="8" xfId="0" applyFont="1" applyBorder="1" applyAlignment="1"/>
    <xf numFmtId="0" fontId="8" fillId="0" borderId="28" xfId="0" applyFont="1" applyBorder="1" applyAlignment="1"/>
    <xf numFmtId="0" fontId="8" fillId="0" borderId="4" xfId="0" applyFont="1" applyBorder="1" applyAlignment="1"/>
    <xf numFmtId="0" fontId="8" fillId="0" borderId="5" xfId="0" applyFont="1" applyBorder="1" applyAlignment="1"/>
    <xf numFmtId="0" fontId="8" fillId="0" borderId="10" xfId="0" applyFont="1" applyBorder="1" applyAlignment="1"/>
    <xf numFmtId="0" fontId="8" fillId="0" borderId="1" xfId="0" applyFont="1" applyBorder="1" applyAlignment="1"/>
    <xf numFmtId="0" fontId="8" fillId="0" borderId="6" xfId="0" applyFont="1" applyBorder="1" applyAlignment="1"/>
    <xf numFmtId="0" fontId="8" fillId="0" borderId="2" xfId="0" applyFont="1" applyBorder="1" applyAlignment="1"/>
    <xf numFmtId="0" fontId="8" fillId="0" borderId="3" xfId="0" applyFont="1" applyBorder="1" applyAlignment="1"/>
    <xf numFmtId="0" fontId="0" fillId="0" borderId="9" xfId="0" applyBorder="1" applyAlignment="1"/>
    <xf numFmtId="0" fontId="5" fillId="0" borderId="0" xfId="0" applyFont="1" applyAlignment="1"/>
    <xf numFmtId="0" fontId="5" fillId="0" borderId="11" xfId="0" applyFont="1" applyBorder="1" applyAlignment="1"/>
    <xf numFmtId="0" fontId="5" fillId="0" borderId="18" xfId="0" applyFont="1" applyBorder="1" applyAlignment="1"/>
    <xf numFmtId="0" fontId="0" fillId="0" borderId="14" xfId="0" applyBorder="1" applyAlignment="1"/>
    <xf numFmtId="0" fontId="0" fillId="0" borderId="12" xfId="0" applyBorder="1" applyAlignment="1"/>
    <xf numFmtId="0" fontId="5" fillId="0" borderId="12" xfId="0" applyFont="1" applyBorder="1" applyAlignment="1"/>
    <xf numFmtId="2" fontId="5" fillId="0" borderId="0" xfId="0" applyNumberFormat="1" applyFont="1" applyAlignment="1"/>
    <xf numFmtId="2" fontId="5" fillId="0" borderId="12" xfId="0" applyNumberFormat="1" applyFont="1" applyBorder="1" applyAlignment="1"/>
    <xf numFmtId="166" fontId="5" fillId="0" borderId="4" xfId="0" applyNumberFormat="1" applyFont="1" applyBorder="1" applyAlignment="1"/>
    <xf numFmtId="166" fontId="5" fillId="0" borderId="6" xfId="0" applyNumberFormat="1" applyFont="1" applyBorder="1" applyAlignment="1"/>
    <xf numFmtId="166" fontId="5" fillId="0" borderId="2" xfId="0" applyNumberFormat="1" applyFont="1" applyBorder="1" applyAlignment="1"/>
    <xf numFmtId="166" fontId="5" fillId="0" borderId="3" xfId="0" applyNumberFormat="1" applyFont="1" applyBorder="1" applyAlignment="1"/>
    <xf numFmtId="0" fontId="15" fillId="0" borderId="11" xfId="0" applyFont="1" applyBorder="1" applyAlignment="1"/>
  </cellXfs>
  <cellStyles count="3">
    <cellStyle name="Migliaia (0)_Foglio1" xfId="1" xr:uid="{00000000-0005-0000-0000-000000000000}"/>
    <cellStyle name="Normale" xfId="0" builtinId="0"/>
    <cellStyle name="Normale_oblazione.oneri4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57150</xdr:colOff>
      <xdr:row>10</xdr:row>
      <xdr:rowOff>85725</xdr:rowOff>
    </xdr:from>
    <xdr:to>
      <xdr:col>21</xdr:col>
      <xdr:colOff>333375</xdr:colOff>
      <xdr:row>10</xdr:row>
      <xdr:rowOff>85725</xdr:rowOff>
    </xdr:to>
    <xdr:sp macro="" textlink="">
      <xdr:nvSpPr>
        <xdr:cNvPr id="2411" name="Line 1">
          <a:extLst>
            <a:ext uri="{FF2B5EF4-FFF2-40B4-BE49-F238E27FC236}">
              <a16:creationId xmlns:a16="http://schemas.microsoft.com/office/drawing/2014/main" id="{CEBAE671-80D9-C8ED-EF1F-CD5DF0522FE5}"/>
            </a:ext>
          </a:extLst>
        </xdr:cNvPr>
        <xdr:cNvSpPr>
          <a:spLocks noChangeShapeType="1"/>
        </xdr:cNvSpPr>
      </xdr:nvSpPr>
      <xdr:spPr bwMode="auto">
        <a:xfrm>
          <a:off x="4143375" y="1771650"/>
          <a:ext cx="27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190500</xdr:colOff>
      <xdr:row>13</xdr:row>
      <xdr:rowOff>114300</xdr:rowOff>
    </xdr:from>
    <xdr:to>
      <xdr:col>23</xdr:col>
      <xdr:colOff>190500</xdr:colOff>
      <xdr:row>27</xdr:row>
      <xdr:rowOff>95250</xdr:rowOff>
    </xdr:to>
    <xdr:sp macro="" textlink="">
      <xdr:nvSpPr>
        <xdr:cNvPr id="2412" name="Line 2">
          <a:extLst>
            <a:ext uri="{FF2B5EF4-FFF2-40B4-BE49-F238E27FC236}">
              <a16:creationId xmlns:a16="http://schemas.microsoft.com/office/drawing/2014/main" id="{DD05DE26-9685-21B3-1AD6-D5F4213ACEE3}"/>
            </a:ext>
          </a:extLst>
        </xdr:cNvPr>
        <xdr:cNvSpPr>
          <a:spLocks noChangeShapeType="1"/>
        </xdr:cNvSpPr>
      </xdr:nvSpPr>
      <xdr:spPr bwMode="auto">
        <a:xfrm>
          <a:off x="4876800" y="2257425"/>
          <a:ext cx="0" cy="2000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200025</xdr:colOff>
      <xdr:row>34</xdr:row>
      <xdr:rowOff>104775</xdr:rowOff>
    </xdr:from>
    <xdr:to>
      <xdr:col>23</xdr:col>
      <xdr:colOff>200025</xdr:colOff>
      <xdr:row>44</xdr:row>
      <xdr:rowOff>76200</xdr:rowOff>
    </xdr:to>
    <xdr:sp macro="" textlink="">
      <xdr:nvSpPr>
        <xdr:cNvPr id="2413" name="Line 3">
          <a:extLst>
            <a:ext uri="{FF2B5EF4-FFF2-40B4-BE49-F238E27FC236}">
              <a16:creationId xmlns:a16="http://schemas.microsoft.com/office/drawing/2014/main" id="{7E52AFE6-C6B2-29CF-9A67-2B7FFCB283FC}"/>
            </a:ext>
          </a:extLst>
        </xdr:cNvPr>
        <xdr:cNvSpPr>
          <a:spLocks noChangeShapeType="1"/>
        </xdr:cNvSpPr>
      </xdr:nvSpPr>
      <xdr:spPr bwMode="auto">
        <a:xfrm>
          <a:off x="4886325" y="5105400"/>
          <a:ext cx="0" cy="1638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200025</xdr:colOff>
      <xdr:row>47</xdr:row>
      <xdr:rowOff>95250</xdr:rowOff>
    </xdr:from>
    <xdr:to>
      <xdr:col>23</xdr:col>
      <xdr:colOff>200025</xdr:colOff>
      <xdr:row>49</xdr:row>
      <xdr:rowOff>76200</xdr:rowOff>
    </xdr:to>
    <xdr:sp macro="" textlink="">
      <xdr:nvSpPr>
        <xdr:cNvPr id="2414" name="Line 4">
          <a:extLst>
            <a:ext uri="{FF2B5EF4-FFF2-40B4-BE49-F238E27FC236}">
              <a16:creationId xmlns:a16="http://schemas.microsoft.com/office/drawing/2014/main" id="{173DC0C0-40E1-C196-9A4F-AAB861D88221}"/>
            </a:ext>
          </a:extLst>
        </xdr:cNvPr>
        <xdr:cNvSpPr>
          <a:spLocks noChangeShapeType="1"/>
        </xdr:cNvSpPr>
      </xdr:nvSpPr>
      <xdr:spPr bwMode="auto">
        <a:xfrm>
          <a:off x="4886325" y="7191375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57150</xdr:colOff>
      <xdr:row>10</xdr:row>
      <xdr:rowOff>85725</xdr:rowOff>
    </xdr:from>
    <xdr:to>
      <xdr:col>21</xdr:col>
      <xdr:colOff>333375</xdr:colOff>
      <xdr:row>10</xdr:row>
      <xdr:rowOff>85725</xdr:rowOff>
    </xdr:to>
    <xdr:sp macro="" textlink="">
      <xdr:nvSpPr>
        <xdr:cNvPr id="2415" name="Line 5">
          <a:extLst>
            <a:ext uri="{FF2B5EF4-FFF2-40B4-BE49-F238E27FC236}">
              <a16:creationId xmlns:a16="http://schemas.microsoft.com/office/drawing/2014/main" id="{65593073-C2A6-74CB-AFE8-7D7B49E9571B}"/>
            </a:ext>
          </a:extLst>
        </xdr:cNvPr>
        <xdr:cNvSpPr>
          <a:spLocks noChangeShapeType="1"/>
        </xdr:cNvSpPr>
      </xdr:nvSpPr>
      <xdr:spPr bwMode="auto">
        <a:xfrm>
          <a:off x="4143375" y="1771650"/>
          <a:ext cx="27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190500</xdr:colOff>
      <xdr:row>13</xdr:row>
      <xdr:rowOff>114300</xdr:rowOff>
    </xdr:from>
    <xdr:to>
      <xdr:col>23</xdr:col>
      <xdr:colOff>190500</xdr:colOff>
      <xdr:row>27</xdr:row>
      <xdr:rowOff>95250</xdr:rowOff>
    </xdr:to>
    <xdr:sp macro="" textlink="">
      <xdr:nvSpPr>
        <xdr:cNvPr id="2416" name="Line 6">
          <a:extLst>
            <a:ext uri="{FF2B5EF4-FFF2-40B4-BE49-F238E27FC236}">
              <a16:creationId xmlns:a16="http://schemas.microsoft.com/office/drawing/2014/main" id="{D53544F3-568B-CF25-39D8-B8DFC3D51E53}"/>
            </a:ext>
          </a:extLst>
        </xdr:cNvPr>
        <xdr:cNvSpPr>
          <a:spLocks noChangeShapeType="1"/>
        </xdr:cNvSpPr>
      </xdr:nvSpPr>
      <xdr:spPr bwMode="auto">
        <a:xfrm>
          <a:off x="4876800" y="2257425"/>
          <a:ext cx="0" cy="2000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200025</xdr:colOff>
      <xdr:row>34</xdr:row>
      <xdr:rowOff>104775</xdr:rowOff>
    </xdr:from>
    <xdr:to>
      <xdr:col>23</xdr:col>
      <xdr:colOff>200025</xdr:colOff>
      <xdr:row>44</xdr:row>
      <xdr:rowOff>76200</xdr:rowOff>
    </xdr:to>
    <xdr:sp macro="" textlink="">
      <xdr:nvSpPr>
        <xdr:cNvPr id="2417" name="Line 7">
          <a:extLst>
            <a:ext uri="{FF2B5EF4-FFF2-40B4-BE49-F238E27FC236}">
              <a16:creationId xmlns:a16="http://schemas.microsoft.com/office/drawing/2014/main" id="{0A6E541E-577B-0CB6-80A6-A40978A2AE9A}"/>
            </a:ext>
          </a:extLst>
        </xdr:cNvPr>
        <xdr:cNvSpPr>
          <a:spLocks noChangeShapeType="1"/>
        </xdr:cNvSpPr>
      </xdr:nvSpPr>
      <xdr:spPr bwMode="auto">
        <a:xfrm>
          <a:off x="4886325" y="5105400"/>
          <a:ext cx="0" cy="1638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200025</xdr:colOff>
      <xdr:row>47</xdr:row>
      <xdr:rowOff>95250</xdr:rowOff>
    </xdr:from>
    <xdr:to>
      <xdr:col>23</xdr:col>
      <xdr:colOff>200025</xdr:colOff>
      <xdr:row>49</xdr:row>
      <xdr:rowOff>76200</xdr:rowOff>
    </xdr:to>
    <xdr:sp macro="" textlink="">
      <xdr:nvSpPr>
        <xdr:cNvPr id="2418" name="Line 8">
          <a:extLst>
            <a:ext uri="{FF2B5EF4-FFF2-40B4-BE49-F238E27FC236}">
              <a16:creationId xmlns:a16="http://schemas.microsoft.com/office/drawing/2014/main" id="{7BC083AB-1530-4A8A-A8D9-EE8E3BDF4D95}"/>
            </a:ext>
          </a:extLst>
        </xdr:cNvPr>
        <xdr:cNvSpPr>
          <a:spLocks noChangeShapeType="1"/>
        </xdr:cNvSpPr>
      </xdr:nvSpPr>
      <xdr:spPr bwMode="auto">
        <a:xfrm>
          <a:off x="4886325" y="7191375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2"/>
  <sheetViews>
    <sheetView tabSelected="1" zoomScale="130" zoomScaleNormal="130" workbookViewId="0">
      <selection activeCell="Q98" sqref="Q98:T98"/>
    </sheetView>
  </sheetViews>
  <sheetFormatPr defaultRowHeight="12.75"/>
  <cols>
    <col min="1" max="1" width="2.5703125" customWidth="1"/>
    <col min="2" max="2" width="1.42578125" customWidth="1"/>
    <col min="3" max="3" width="3.28515625" customWidth="1"/>
    <col min="4" max="4" width="3.42578125" customWidth="1"/>
    <col min="5" max="5" width="1.5703125" customWidth="1"/>
    <col min="6" max="6" width="3.85546875" customWidth="1"/>
    <col min="7" max="7" width="4.5703125" customWidth="1"/>
    <col min="8" max="8" width="2.85546875" customWidth="1"/>
    <col min="9" max="9" width="10.28515625" customWidth="1"/>
    <col min="10" max="10" width="0.7109375" customWidth="1"/>
    <col min="11" max="11" width="2.140625" customWidth="1"/>
    <col min="12" max="12" width="1.140625" customWidth="1"/>
    <col min="13" max="13" width="2.5703125" customWidth="1"/>
    <col min="14" max="14" width="0.85546875" customWidth="1"/>
    <col min="15" max="15" width="4.5703125" customWidth="1"/>
    <col min="16" max="17" width="1.85546875" customWidth="1"/>
    <col min="18" max="18" width="7.28515625" customWidth="1"/>
    <col min="19" max="19" width="1.7109375" customWidth="1"/>
    <col min="20" max="20" width="1.28515625" customWidth="1"/>
    <col min="21" max="21" width="1.42578125" customWidth="1"/>
    <col min="22" max="22" width="6.42578125" customWidth="1"/>
    <col min="23" max="23" width="2.5703125" customWidth="1"/>
    <col min="24" max="24" width="5.85546875" customWidth="1"/>
    <col min="25" max="25" width="1" customWidth="1"/>
    <col min="26" max="26" width="3.7109375" customWidth="1"/>
    <col min="27" max="27" width="7.85546875" customWidth="1"/>
    <col min="28" max="28" width="4.85546875" hidden="1" customWidth="1"/>
    <col min="29" max="29" width="4.7109375" hidden="1" customWidth="1"/>
    <col min="30" max="31" width="1.5703125" hidden="1" customWidth="1"/>
  </cols>
  <sheetData>
    <row r="1" spans="1:33" ht="15.75">
      <c r="A1" s="284" t="s">
        <v>0</v>
      </c>
      <c r="B1" s="284"/>
      <c r="C1" s="284"/>
      <c r="D1" s="284"/>
      <c r="E1" s="284"/>
      <c r="F1" s="284"/>
      <c r="G1" s="284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Z1" s="70"/>
      <c r="AA1" s="70"/>
      <c r="AB1" s="70"/>
      <c r="AC1" s="70"/>
      <c r="AD1" s="70"/>
      <c r="AE1" s="70"/>
      <c r="AF1" s="70"/>
      <c r="AG1" s="70"/>
    </row>
    <row r="3" spans="1:33" s="2" customFormat="1" ht="9">
      <c r="A3" s="286" t="s">
        <v>1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</row>
    <row r="4" spans="1:33" s="4" customFormat="1" ht="21.75" customHeight="1">
      <c r="A4" s="167" t="s">
        <v>2</v>
      </c>
      <c r="B4" s="167"/>
      <c r="C4" s="167"/>
      <c r="D4" s="167"/>
      <c r="E4" s="255" t="s">
        <v>3</v>
      </c>
      <c r="F4" s="256"/>
      <c r="G4" s="257"/>
      <c r="H4" s="255" t="s">
        <v>4</v>
      </c>
      <c r="I4" s="256"/>
      <c r="J4" s="257"/>
      <c r="K4" s="256" t="s">
        <v>5</v>
      </c>
      <c r="L4" s="256"/>
      <c r="M4" s="256"/>
      <c r="N4" s="256"/>
      <c r="O4" s="257"/>
      <c r="P4" s="167" t="s">
        <v>6</v>
      </c>
      <c r="Q4" s="167"/>
      <c r="R4" s="167"/>
      <c r="S4" s="167" t="s">
        <v>7</v>
      </c>
      <c r="T4" s="167"/>
      <c r="U4" s="167"/>
      <c r="V4" s="167"/>
    </row>
    <row r="5" spans="1:33" s="5" customFormat="1" ht="9.75" customHeight="1">
      <c r="A5" s="258" t="s">
        <v>8</v>
      </c>
      <c r="B5" s="259"/>
      <c r="C5" s="259"/>
      <c r="D5" s="259"/>
      <c r="E5" s="260" t="s">
        <v>9</v>
      </c>
      <c r="F5" s="261"/>
      <c r="G5" s="262"/>
      <c r="H5" s="260" t="s">
        <v>10</v>
      </c>
      <c r="I5" s="261"/>
      <c r="J5" s="262"/>
      <c r="K5" s="261" t="s">
        <v>11</v>
      </c>
      <c r="L5" s="261"/>
      <c r="M5" s="261"/>
      <c r="N5" s="261"/>
      <c r="O5" s="262"/>
      <c r="P5" s="258" t="s">
        <v>12</v>
      </c>
      <c r="Q5" s="258"/>
      <c r="R5" s="259"/>
      <c r="S5" s="258" t="s">
        <v>13</v>
      </c>
      <c r="T5" s="258"/>
      <c r="U5" s="258"/>
      <c r="V5" s="259"/>
    </row>
    <row r="6" spans="1:33">
      <c r="A6" s="254" t="s">
        <v>14</v>
      </c>
      <c r="B6" s="254"/>
      <c r="C6" s="254"/>
      <c r="D6" s="254"/>
      <c r="E6" s="287"/>
      <c r="F6" s="288"/>
      <c r="G6" s="289"/>
      <c r="H6" s="253"/>
      <c r="I6" s="251"/>
      <c r="J6" s="252"/>
      <c r="K6" s="290"/>
      <c r="L6" s="290"/>
      <c r="M6" s="290"/>
      <c r="N6" s="290"/>
      <c r="O6" s="291"/>
      <c r="P6" s="178">
        <v>0</v>
      </c>
      <c r="Q6" s="178"/>
      <c r="R6" s="178"/>
      <c r="S6" s="263">
        <v>0</v>
      </c>
      <c r="T6" s="263"/>
      <c r="U6" s="263"/>
      <c r="V6" s="263"/>
    </row>
    <row r="7" spans="1:33">
      <c r="A7" s="254" t="s">
        <v>15</v>
      </c>
      <c r="B7" s="254"/>
      <c r="C7" s="254"/>
      <c r="D7" s="254"/>
      <c r="E7" s="287"/>
      <c r="F7" s="288"/>
      <c r="G7" s="289"/>
      <c r="H7" s="253"/>
      <c r="I7" s="251"/>
      <c r="J7" s="252"/>
      <c r="K7" s="290"/>
      <c r="L7" s="290"/>
      <c r="M7" s="290"/>
      <c r="N7" s="290"/>
      <c r="O7" s="291"/>
      <c r="P7" s="178">
        <v>5</v>
      </c>
      <c r="Q7" s="178"/>
      <c r="R7" s="178"/>
      <c r="S7" s="263">
        <f>+P7*K7</f>
        <v>0</v>
      </c>
      <c r="T7" s="263"/>
      <c r="U7" s="263"/>
      <c r="V7" s="263"/>
    </row>
    <row r="8" spans="1:33">
      <c r="A8" s="254" t="s">
        <v>16</v>
      </c>
      <c r="B8" s="254"/>
      <c r="C8" s="254"/>
      <c r="D8" s="254"/>
      <c r="E8" s="287"/>
      <c r="F8" s="288"/>
      <c r="G8" s="289"/>
      <c r="H8" s="253"/>
      <c r="I8" s="251"/>
      <c r="J8" s="252"/>
      <c r="K8" s="290"/>
      <c r="L8" s="290"/>
      <c r="M8" s="290"/>
      <c r="N8" s="290"/>
      <c r="O8" s="291"/>
      <c r="P8" s="178">
        <v>15</v>
      </c>
      <c r="Q8" s="178"/>
      <c r="R8" s="178"/>
      <c r="S8" s="263">
        <f>+P8*K8</f>
        <v>0</v>
      </c>
      <c r="T8" s="263"/>
      <c r="U8" s="263"/>
      <c r="V8" s="263"/>
    </row>
    <row r="9" spans="1:33">
      <c r="A9" s="254" t="s">
        <v>17</v>
      </c>
      <c r="B9" s="254"/>
      <c r="C9" s="254"/>
      <c r="D9" s="254"/>
      <c r="E9" s="287"/>
      <c r="F9" s="288"/>
      <c r="G9" s="289"/>
      <c r="H9" s="253"/>
      <c r="I9" s="251"/>
      <c r="J9" s="252"/>
      <c r="K9" s="290"/>
      <c r="L9" s="290"/>
      <c r="M9" s="290"/>
      <c r="N9" s="290"/>
      <c r="O9" s="291"/>
      <c r="P9" s="178">
        <v>30</v>
      </c>
      <c r="Q9" s="178"/>
      <c r="R9" s="178"/>
      <c r="S9" s="263">
        <f>+P9*K9</f>
        <v>0</v>
      </c>
      <c r="T9" s="263"/>
      <c r="U9" s="263"/>
      <c r="V9" s="263"/>
    </row>
    <row r="10" spans="1:33">
      <c r="A10" s="254" t="s">
        <v>18</v>
      </c>
      <c r="B10" s="254"/>
      <c r="C10" s="254"/>
      <c r="D10" s="254"/>
      <c r="E10" s="287"/>
      <c r="F10" s="288"/>
      <c r="G10" s="289"/>
      <c r="H10" s="253"/>
      <c r="I10" s="251"/>
      <c r="J10" s="252"/>
      <c r="K10" s="290"/>
      <c r="L10" s="290"/>
      <c r="M10" s="290"/>
      <c r="N10" s="290"/>
      <c r="O10" s="291"/>
      <c r="P10" s="178">
        <v>50</v>
      </c>
      <c r="Q10" s="178"/>
      <c r="R10" s="178"/>
      <c r="S10" s="263">
        <f>+P10*K10</f>
        <v>0</v>
      </c>
      <c r="T10" s="263"/>
      <c r="U10" s="263"/>
      <c r="V10" s="263"/>
    </row>
    <row r="11" spans="1:33" ht="12.75" customHeight="1">
      <c r="A11" s="250"/>
      <c r="B11" s="250"/>
      <c r="C11" s="250"/>
      <c r="D11" s="250"/>
      <c r="E11" s="9"/>
      <c r="F11" s="292"/>
      <c r="G11" s="293"/>
      <c r="H11" s="11" t="s">
        <v>19</v>
      </c>
      <c r="I11" s="251">
        <f>SUM(H6:J10)</f>
        <v>0</v>
      </c>
      <c r="J11" s="252"/>
      <c r="K11" s="292"/>
      <c r="L11" s="292"/>
      <c r="M11" s="292"/>
      <c r="N11" s="292"/>
      <c r="O11" s="292"/>
      <c r="P11" s="294"/>
      <c r="Q11" s="294"/>
      <c r="R11" s="294"/>
      <c r="S11" s="295" t="s">
        <v>20</v>
      </c>
      <c r="T11" s="295"/>
      <c r="U11" s="295"/>
      <c r="V11" s="295"/>
      <c r="W11" s="13" t="s">
        <v>21</v>
      </c>
      <c r="X11" s="276">
        <f>SUM(S6:V10)</f>
        <v>0</v>
      </c>
      <c r="Y11" s="14"/>
    </row>
    <row r="12" spans="1:33" ht="8.25" customHeight="1">
      <c r="H12" s="12"/>
      <c r="S12" s="12"/>
      <c r="T12" s="12"/>
      <c r="U12" s="12"/>
      <c r="V12" s="12"/>
      <c r="W12" s="15"/>
      <c r="X12" s="277"/>
      <c r="Y12" s="14"/>
    </row>
    <row r="13" spans="1:33" ht="15" customHeight="1">
      <c r="X13" s="16" t="s">
        <v>22</v>
      </c>
      <c r="AA13" s="226" t="s">
        <v>23</v>
      </c>
      <c r="AB13" s="226"/>
      <c r="AC13" s="226"/>
    </row>
    <row r="14" spans="1:33" ht="12.75" customHeight="1">
      <c r="A14" s="229" t="s">
        <v>24</v>
      </c>
      <c r="B14" s="230"/>
      <c r="C14" s="230"/>
      <c r="D14" s="233" t="s">
        <v>25</v>
      </c>
      <c r="E14" s="233"/>
      <c r="F14" s="233"/>
      <c r="G14" s="233"/>
      <c r="H14" s="233"/>
      <c r="I14" s="234"/>
      <c r="J14" s="17"/>
      <c r="K14" s="17"/>
      <c r="L14" s="17"/>
      <c r="M14" s="17"/>
      <c r="N14" s="17"/>
      <c r="X14" s="294"/>
      <c r="AA14" s="226"/>
      <c r="AB14" s="226"/>
      <c r="AC14" s="226"/>
    </row>
    <row r="15" spans="1:33" ht="12.75" customHeight="1">
      <c r="A15" s="231"/>
      <c r="B15" s="232"/>
      <c r="C15" s="232"/>
      <c r="D15" s="235"/>
      <c r="E15" s="235"/>
      <c r="F15" s="235"/>
      <c r="G15" s="235"/>
      <c r="H15" s="235"/>
      <c r="I15" s="236"/>
      <c r="J15" s="17"/>
      <c r="K15" s="17"/>
      <c r="L15" s="17"/>
      <c r="M15" s="17"/>
      <c r="N15" s="17"/>
      <c r="Q15" s="179" t="s">
        <v>26</v>
      </c>
      <c r="R15" s="180"/>
      <c r="S15" s="237" t="s">
        <v>27</v>
      </c>
      <c r="T15" s="237"/>
      <c r="U15" s="237"/>
      <c r="V15" s="237"/>
      <c r="X15" s="294"/>
      <c r="AA15" s="226"/>
      <c r="AB15" s="226"/>
      <c r="AC15" s="226"/>
    </row>
    <row r="16" spans="1:33" ht="14.25" customHeight="1">
      <c r="A16" s="239" t="s">
        <v>28</v>
      </c>
      <c r="B16" s="240"/>
      <c r="C16" s="240"/>
      <c r="D16" s="240"/>
      <c r="E16" s="240"/>
      <c r="F16" s="240"/>
      <c r="G16" s="240"/>
      <c r="H16" s="243" t="s">
        <v>29</v>
      </c>
      <c r="I16" s="244"/>
      <c r="J16" s="17"/>
      <c r="K16" s="17"/>
      <c r="L16" s="17"/>
      <c r="M16" s="17"/>
      <c r="N16" s="17"/>
      <c r="S16" s="237"/>
      <c r="T16" s="237"/>
      <c r="U16" s="237"/>
      <c r="V16" s="237"/>
      <c r="X16" s="294"/>
      <c r="AA16" s="226"/>
      <c r="AB16" s="226"/>
      <c r="AC16" s="226"/>
    </row>
    <row r="17" spans="1:29" ht="15.75" customHeight="1">
      <c r="A17" s="241"/>
      <c r="B17" s="242"/>
      <c r="C17" s="242"/>
      <c r="D17" s="242"/>
      <c r="E17" s="242"/>
      <c r="F17" s="242"/>
      <c r="G17" s="242"/>
      <c r="H17" s="245"/>
      <c r="I17" s="246"/>
      <c r="J17" s="17"/>
      <c r="K17" s="17"/>
      <c r="L17" s="17"/>
      <c r="M17" s="17"/>
      <c r="N17" s="17"/>
      <c r="S17" s="238"/>
      <c r="T17" s="238"/>
      <c r="U17" s="238"/>
      <c r="V17" s="238"/>
      <c r="X17" s="294"/>
      <c r="AA17" s="226"/>
      <c r="AB17" s="226"/>
      <c r="AC17" s="226"/>
    </row>
    <row r="18" spans="1:29" s="12" customFormat="1" ht="12.75" customHeight="1">
      <c r="A18" s="247" t="s">
        <v>30</v>
      </c>
      <c r="B18" s="248"/>
      <c r="C18" s="248"/>
      <c r="D18" s="248"/>
      <c r="E18" s="248"/>
      <c r="F18" s="248"/>
      <c r="G18" s="249"/>
      <c r="H18" s="247" t="s">
        <v>31</v>
      </c>
      <c r="I18" s="249"/>
      <c r="J18" s="18"/>
      <c r="K18" s="18"/>
      <c r="L18" s="18"/>
      <c r="M18" s="18"/>
      <c r="N18" s="18"/>
      <c r="Q18" s="167" t="s">
        <v>32</v>
      </c>
      <c r="R18" s="167"/>
      <c r="S18" s="264" t="s">
        <v>33</v>
      </c>
      <c r="T18" s="265"/>
      <c r="U18" s="270" t="s">
        <v>34</v>
      </c>
      <c r="V18" s="271"/>
      <c r="X18" s="294"/>
      <c r="AA18" s="226"/>
      <c r="AB18" s="226"/>
      <c r="AC18" s="226"/>
    </row>
    <row r="19" spans="1:29" ht="12.75" customHeight="1">
      <c r="A19" s="212" t="s">
        <v>35</v>
      </c>
      <c r="B19" s="215" t="s">
        <v>36</v>
      </c>
      <c r="C19" s="216"/>
      <c r="D19" s="216"/>
      <c r="E19" s="216"/>
      <c r="F19" s="216"/>
      <c r="G19" s="217"/>
      <c r="H19" s="192"/>
      <c r="I19" s="193"/>
      <c r="Q19" s="167"/>
      <c r="R19" s="167"/>
      <c r="S19" s="266"/>
      <c r="T19" s="267"/>
      <c r="U19" s="272"/>
      <c r="V19" s="273"/>
      <c r="X19" s="294"/>
      <c r="AA19" s="226"/>
      <c r="AB19" s="226"/>
      <c r="AC19" s="226"/>
    </row>
    <row r="20" spans="1:29">
      <c r="A20" s="213"/>
      <c r="B20" s="218"/>
      <c r="C20" s="219"/>
      <c r="D20" s="219"/>
      <c r="E20" s="219"/>
      <c r="F20" s="219"/>
      <c r="G20" s="220"/>
      <c r="H20" s="224"/>
      <c r="I20" s="225"/>
      <c r="Q20" s="167"/>
      <c r="R20" s="167"/>
      <c r="S20" s="266"/>
      <c r="T20" s="267"/>
      <c r="U20" s="272"/>
      <c r="V20" s="273"/>
      <c r="X20" s="294"/>
      <c r="AA20" s="226"/>
      <c r="AB20" s="226"/>
      <c r="AC20" s="226"/>
    </row>
    <row r="21" spans="1:29" ht="15.75" customHeight="1">
      <c r="A21" s="214"/>
      <c r="B21" s="221"/>
      <c r="C21" s="222"/>
      <c r="D21" s="222"/>
      <c r="E21" s="222"/>
      <c r="F21" s="222"/>
      <c r="G21" s="223"/>
      <c r="H21" s="194"/>
      <c r="I21" s="195"/>
      <c r="Q21" s="167"/>
      <c r="R21" s="167"/>
      <c r="S21" s="268"/>
      <c r="T21" s="269"/>
      <c r="U21" s="274"/>
      <c r="V21" s="275"/>
      <c r="X21" s="294"/>
      <c r="AA21" s="226"/>
      <c r="AB21" s="226"/>
      <c r="AC21" s="226"/>
    </row>
    <row r="22" spans="1:29" ht="8.4499999999999993" customHeight="1">
      <c r="A22" s="212" t="s">
        <v>37</v>
      </c>
      <c r="B22" s="212" t="s">
        <v>38</v>
      </c>
      <c r="C22" s="212"/>
      <c r="D22" s="212"/>
      <c r="E22" s="212"/>
      <c r="F22" s="212"/>
      <c r="G22" s="212"/>
      <c r="H22" s="192"/>
      <c r="I22" s="193"/>
      <c r="Q22" s="208" t="s">
        <v>39</v>
      </c>
      <c r="R22" s="209"/>
      <c r="S22" s="210" t="s">
        <v>40</v>
      </c>
      <c r="T22" s="211"/>
      <c r="U22" s="210" t="s">
        <v>41</v>
      </c>
      <c r="V22" s="211"/>
      <c r="X22" s="294"/>
      <c r="AA22" s="226"/>
      <c r="AB22" s="226"/>
      <c r="AC22" s="226"/>
    </row>
    <row r="23" spans="1:29" ht="8.4499999999999993" customHeight="1">
      <c r="A23" s="214"/>
      <c r="B23" s="19"/>
      <c r="C23" s="296" t="s">
        <v>42</v>
      </c>
      <c r="D23" s="297"/>
      <c r="E23" s="19"/>
      <c r="F23" s="296" t="s">
        <v>43</v>
      </c>
      <c r="G23" s="297"/>
      <c r="H23" s="194"/>
      <c r="I23" s="195"/>
      <c r="Q23" s="227" t="s">
        <v>44</v>
      </c>
      <c r="R23" s="171">
        <v>50</v>
      </c>
      <c r="S23" s="196"/>
      <c r="T23" s="197"/>
      <c r="U23" s="184">
        <v>0</v>
      </c>
      <c r="V23" s="185"/>
      <c r="X23" s="294"/>
      <c r="AA23" s="226"/>
      <c r="AB23" s="226"/>
      <c r="AC23" s="226"/>
    </row>
    <row r="24" spans="1:29" ht="8.4499999999999993" customHeight="1">
      <c r="A24" s="200" t="s">
        <v>45</v>
      </c>
      <c r="B24" s="202" t="s">
        <v>46</v>
      </c>
      <c r="C24" s="203"/>
      <c r="D24" s="203"/>
      <c r="E24" s="203"/>
      <c r="F24" s="203"/>
      <c r="G24" s="204"/>
      <c r="H24" s="192"/>
      <c r="I24" s="193"/>
      <c r="Q24" s="228"/>
      <c r="R24" s="171"/>
      <c r="S24" s="198"/>
      <c r="T24" s="199"/>
      <c r="U24" s="186"/>
      <c r="V24" s="187"/>
      <c r="X24" s="294"/>
      <c r="AA24" s="226"/>
      <c r="AB24" s="226"/>
      <c r="AC24" s="226"/>
    </row>
    <row r="25" spans="1:29" ht="8.4499999999999993" customHeight="1">
      <c r="A25" s="201"/>
      <c r="B25" s="205"/>
      <c r="C25" s="206"/>
      <c r="D25" s="206"/>
      <c r="E25" s="206"/>
      <c r="F25" s="206"/>
      <c r="G25" s="207"/>
      <c r="H25" s="194"/>
      <c r="I25" s="195"/>
      <c r="Q25" s="191" t="s">
        <v>47</v>
      </c>
      <c r="R25" s="171" t="s">
        <v>48</v>
      </c>
      <c r="S25" s="196"/>
      <c r="T25" s="197"/>
      <c r="U25" s="184">
        <v>10</v>
      </c>
      <c r="V25" s="185"/>
      <c r="X25" s="294"/>
      <c r="AA25" s="226"/>
      <c r="AB25" s="226"/>
      <c r="AC25" s="226"/>
    </row>
    <row r="26" spans="1:29" ht="8.4499999999999993" customHeight="1">
      <c r="A26" s="200" t="s">
        <v>49</v>
      </c>
      <c r="B26" s="202" t="s">
        <v>50</v>
      </c>
      <c r="C26" s="203"/>
      <c r="D26" s="203"/>
      <c r="E26" s="203"/>
      <c r="F26" s="203"/>
      <c r="G26" s="204"/>
      <c r="H26" s="192"/>
      <c r="I26" s="193"/>
      <c r="Q26" s="191"/>
      <c r="R26" s="171"/>
      <c r="S26" s="198"/>
      <c r="T26" s="199"/>
      <c r="U26" s="186"/>
      <c r="V26" s="187"/>
      <c r="X26" s="294"/>
      <c r="AA26" s="226"/>
      <c r="AB26" s="226"/>
      <c r="AC26" s="226"/>
    </row>
    <row r="27" spans="1:29" ht="8.4499999999999993" customHeight="1">
      <c r="A27" s="201"/>
      <c r="B27" s="205"/>
      <c r="C27" s="206"/>
      <c r="D27" s="206"/>
      <c r="E27" s="206"/>
      <c r="F27" s="206"/>
      <c r="G27" s="207"/>
      <c r="H27" s="194"/>
      <c r="I27" s="195"/>
      <c r="Q27" s="191" t="s">
        <v>47</v>
      </c>
      <c r="R27" s="171" t="s">
        <v>51</v>
      </c>
      <c r="S27" s="196"/>
      <c r="T27" s="197"/>
      <c r="U27" s="184">
        <v>20</v>
      </c>
      <c r="V27" s="185"/>
      <c r="X27" s="294"/>
      <c r="AA27" s="226"/>
      <c r="AB27" s="226"/>
      <c r="AC27" s="226"/>
    </row>
    <row r="28" spans="1:29" s="12" customFormat="1" ht="8.4499999999999993" customHeight="1">
      <c r="A28" s="20"/>
      <c r="B28" s="298"/>
      <c r="C28" s="298"/>
      <c r="D28" s="298"/>
      <c r="E28" s="298"/>
      <c r="F28" s="298"/>
      <c r="G28" s="299"/>
      <c r="H28" s="21" t="s">
        <v>52</v>
      </c>
      <c r="I28" s="193">
        <f>SUM(H19:I27)</f>
        <v>0</v>
      </c>
      <c r="K28" s="22" t="s">
        <v>52</v>
      </c>
      <c r="L28" s="189" t="s">
        <v>53</v>
      </c>
      <c r="M28" s="189">
        <v>100</v>
      </c>
      <c r="N28" s="188" t="s">
        <v>54</v>
      </c>
      <c r="O28" s="190"/>
      <c r="P28" s="189" t="s">
        <v>55</v>
      </c>
      <c r="Q28" s="191"/>
      <c r="R28" s="171"/>
      <c r="S28" s="198"/>
      <c r="T28" s="199"/>
      <c r="U28" s="186"/>
      <c r="V28" s="187"/>
      <c r="X28" s="294"/>
      <c r="AA28" s="226"/>
      <c r="AB28" s="226"/>
      <c r="AC28" s="226"/>
    </row>
    <row r="29" spans="1:29" ht="8.4499999999999993" customHeight="1">
      <c r="A29" s="12"/>
      <c r="B29" s="295"/>
      <c r="C29" s="295"/>
      <c r="D29" s="295"/>
      <c r="E29" s="295"/>
      <c r="F29" s="295"/>
      <c r="G29" s="300"/>
      <c r="H29" s="23"/>
      <c r="I29" s="195"/>
      <c r="K29" s="12" t="s">
        <v>19</v>
      </c>
      <c r="L29" s="189"/>
      <c r="M29" s="189"/>
      <c r="N29" s="189"/>
      <c r="O29" s="190"/>
      <c r="P29" s="189"/>
      <c r="Q29" s="191" t="s">
        <v>47</v>
      </c>
      <c r="R29" s="171">
        <v>100</v>
      </c>
      <c r="S29" s="196"/>
      <c r="T29" s="197"/>
      <c r="U29" s="184">
        <v>30</v>
      </c>
      <c r="V29" s="185"/>
      <c r="X29" s="294"/>
      <c r="AA29" s="226"/>
      <c r="AB29" s="226"/>
      <c r="AC29" s="226"/>
    </row>
    <row r="30" spans="1:29" ht="8.4499999999999993" customHeight="1">
      <c r="Q30" s="191"/>
      <c r="R30" s="171"/>
      <c r="S30" s="198"/>
      <c r="T30" s="199"/>
      <c r="U30" s="186"/>
      <c r="V30" s="187"/>
      <c r="AA30" s="226"/>
      <c r="AB30" s="226"/>
      <c r="AC30" s="226"/>
    </row>
    <row r="31" spans="1:29" ht="8.4499999999999993" customHeight="1">
      <c r="S31" s="20"/>
      <c r="T31" s="20"/>
      <c r="U31" s="20"/>
      <c r="V31" s="10"/>
      <c r="W31" s="13" t="s">
        <v>56</v>
      </c>
      <c r="X31" s="172" t="str">
        <f>IF(S23="x",U23,IF(S25="x",U25,IF(S27="x",U27,IF(S29="x",U29,""))))</f>
        <v/>
      </c>
      <c r="AA31" s="226"/>
      <c r="AB31" s="226"/>
      <c r="AC31" s="226"/>
    </row>
    <row r="32" spans="1:29" s="12" customFormat="1" ht="12.6" customHeight="1">
      <c r="V32" s="24"/>
      <c r="W32" s="25"/>
      <c r="X32" s="173"/>
      <c r="Y32"/>
      <c r="AA32" s="226"/>
      <c r="AB32" s="226"/>
      <c r="AC32" s="226"/>
    </row>
    <row r="33" spans="1:29" s="12" customFormat="1" ht="8.4499999999999993" customHeight="1">
      <c r="W33" s="26"/>
      <c r="X33"/>
      <c r="Y33"/>
      <c r="AA33" s="226"/>
      <c r="AB33" s="226"/>
      <c r="AC33" s="226"/>
    </row>
    <row r="34" spans="1:29" s="12" customFormat="1" ht="12.75" customHeight="1">
      <c r="A34" s="176" t="s">
        <v>57</v>
      </c>
      <c r="B34" s="176"/>
      <c r="C34" s="176"/>
      <c r="D34" s="176"/>
      <c r="E34" s="176"/>
      <c r="F34" s="176"/>
      <c r="G34" s="176"/>
      <c r="H34" s="176"/>
      <c r="I34" s="176"/>
      <c r="W34" s="26"/>
      <c r="X34" s="16" t="s">
        <v>22</v>
      </c>
      <c r="Y34"/>
      <c r="AA34" s="226"/>
      <c r="AB34" s="226"/>
      <c r="AC34" s="226"/>
    </row>
    <row r="35" spans="1:29" s="12" customFormat="1" ht="12.75" customHeight="1">
      <c r="A35" s="177"/>
      <c r="B35" s="177"/>
      <c r="C35" s="177"/>
      <c r="D35" s="177"/>
      <c r="E35" s="177"/>
      <c r="F35" s="177"/>
      <c r="G35" s="177"/>
      <c r="H35" s="177"/>
      <c r="I35" s="177"/>
      <c r="Q35" s="179" t="s">
        <v>58</v>
      </c>
      <c r="R35" s="180"/>
      <c r="S35" s="181" t="s">
        <v>59</v>
      </c>
      <c r="T35" s="182"/>
      <c r="U35" s="182"/>
      <c r="V35" s="182"/>
      <c r="W35" s="26"/>
      <c r="X35" s="294"/>
      <c r="Y35"/>
      <c r="AA35" s="226"/>
      <c r="AB35" s="226"/>
      <c r="AC35" s="226"/>
    </row>
    <row r="36" spans="1:29" s="4" customFormat="1" ht="16.5">
      <c r="A36" s="167" t="s">
        <v>60</v>
      </c>
      <c r="B36" s="167"/>
      <c r="C36" s="167"/>
      <c r="D36" s="167"/>
      <c r="E36" s="167" t="s">
        <v>61</v>
      </c>
      <c r="F36" s="167"/>
      <c r="G36" s="167"/>
      <c r="H36" s="167"/>
      <c r="I36" s="3" t="s">
        <v>62</v>
      </c>
      <c r="S36" s="183"/>
      <c r="T36" s="183"/>
      <c r="U36" s="183"/>
      <c r="V36" s="183"/>
      <c r="X36" s="294"/>
      <c r="AA36" s="226"/>
      <c r="AB36" s="226"/>
      <c r="AC36" s="226"/>
    </row>
    <row r="37" spans="1:29" s="12" customFormat="1" ht="12.75" customHeight="1">
      <c r="A37" s="170" t="s">
        <v>63</v>
      </c>
      <c r="B37" s="171"/>
      <c r="C37" s="171"/>
      <c r="D37" s="171"/>
      <c r="E37" s="170" t="s">
        <v>64</v>
      </c>
      <c r="F37" s="171"/>
      <c r="G37" s="171"/>
      <c r="H37" s="171"/>
      <c r="I37" s="27" t="s">
        <v>65</v>
      </c>
      <c r="Q37" s="167" t="s">
        <v>66</v>
      </c>
      <c r="R37" s="167"/>
      <c r="S37" s="167" t="s">
        <v>33</v>
      </c>
      <c r="T37" s="167"/>
      <c r="U37" s="167"/>
      <c r="V37" s="167" t="s">
        <v>67</v>
      </c>
      <c r="X37" s="294"/>
      <c r="AA37" s="226"/>
      <c r="AB37" s="226"/>
      <c r="AC37" s="226"/>
    </row>
    <row r="38" spans="1:29">
      <c r="A38" s="169">
        <v>1</v>
      </c>
      <c r="B38" s="169"/>
      <c r="C38" s="301" t="s">
        <v>68</v>
      </c>
      <c r="D38" s="301"/>
      <c r="E38" s="302" t="s">
        <v>69</v>
      </c>
      <c r="F38" s="303"/>
      <c r="G38" s="303"/>
      <c r="H38" s="304"/>
      <c r="I38" s="28">
        <f>+I11</f>
        <v>0</v>
      </c>
      <c r="Q38" s="167"/>
      <c r="R38" s="167"/>
      <c r="S38" s="167"/>
      <c r="T38" s="167"/>
      <c r="U38" s="167"/>
      <c r="V38" s="167"/>
      <c r="X38" s="294"/>
      <c r="AA38" s="226"/>
      <c r="AB38" s="226"/>
      <c r="AC38" s="226"/>
    </row>
    <row r="39" spans="1:29">
      <c r="A39" s="169">
        <v>2</v>
      </c>
      <c r="B39" s="169"/>
      <c r="C39" s="301" t="s">
        <v>70</v>
      </c>
      <c r="D39" s="301"/>
      <c r="E39" s="302" t="s">
        <v>71</v>
      </c>
      <c r="F39" s="303"/>
      <c r="G39" s="303"/>
      <c r="H39" s="304"/>
      <c r="I39" s="28">
        <f>+I28</f>
        <v>0</v>
      </c>
      <c r="Q39" s="170" t="s">
        <v>72</v>
      </c>
      <c r="R39" s="171"/>
      <c r="S39" s="170" t="s">
        <v>73</v>
      </c>
      <c r="T39" s="171"/>
      <c r="U39" s="171"/>
      <c r="V39" s="27" t="s">
        <v>74</v>
      </c>
      <c r="X39" s="294"/>
      <c r="AA39" s="226"/>
      <c r="AB39" s="226"/>
      <c r="AC39" s="226"/>
    </row>
    <row r="40" spans="1:29">
      <c r="A40" s="169">
        <v>3</v>
      </c>
      <c r="B40" s="169"/>
      <c r="C40" s="301" t="s">
        <v>75</v>
      </c>
      <c r="D40" s="301"/>
      <c r="E40" s="302" t="s">
        <v>76</v>
      </c>
      <c r="F40" s="303"/>
      <c r="G40" s="303"/>
      <c r="H40" s="304"/>
      <c r="I40" s="28">
        <f>+I39*0.6</f>
        <v>0</v>
      </c>
      <c r="Q40" s="178">
        <v>0</v>
      </c>
      <c r="R40" s="178"/>
      <c r="S40" s="131"/>
      <c r="T40" s="131"/>
      <c r="U40" s="131"/>
      <c r="V40" s="6">
        <v>0</v>
      </c>
      <c r="X40" s="294"/>
      <c r="AA40" s="226"/>
      <c r="AB40" s="226"/>
      <c r="AC40" s="226"/>
    </row>
    <row r="41" spans="1:29" ht="12.75" customHeight="1">
      <c r="A41" s="168" t="s">
        <v>77</v>
      </c>
      <c r="B41" s="169"/>
      <c r="C41" s="301" t="s">
        <v>78</v>
      </c>
      <c r="D41" s="301"/>
      <c r="E41" s="302" t="s">
        <v>79</v>
      </c>
      <c r="F41" s="303"/>
      <c r="G41" s="303"/>
      <c r="H41" s="304"/>
      <c r="I41" s="28">
        <f>+I38+I40</f>
        <v>0</v>
      </c>
      <c r="Q41" s="178">
        <v>1</v>
      </c>
      <c r="R41" s="178"/>
      <c r="S41" s="131"/>
      <c r="T41" s="131"/>
      <c r="U41" s="131"/>
      <c r="V41" s="6">
        <v>10</v>
      </c>
      <c r="X41" s="294"/>
      <c r="AA41" s="226"/>
      <c r="AB41" s="226"/>
      <c r="AC41" s="226"/>
    </row>
    <row r="42" spans="1:29" ht="12.75" customHeight="1">
      <c r="Q42" s="178">
        <v>2</v>
      </c>
      <c r="R42" s="178"/>
      <c r="S42" s="131"/>
      <c r="T42" s="131"/>
      <c r="U42" s="131"/>
      <c r="V42" s="6">
        <v>20</v>
      </c>
      <c r="X42" s="294"/>
      <c r="AA42" s="226"/>
      <c r="AB42" s="226"/>
      <c r="AC42" s="226"/>
    </row>
    <row r="43" spans="1:29" s="2" customFormat="1" ht="12.75" customHeight="1">
      <c r="A43" s="176" t="s">
        <v>80</v>
      </c>
      <c r="B43" s="176"/>
      <c r="C43" s="176"/>
      <c r="D43" s="176"/>
      <c r="E43" s="176"/>
      <c r="F43" s="176"/>
      <c r="G43" s="176"/>
      <c r="H43" s="176"/>
      <c r="I43" s="176"/>
      <c r="Q43" s="178">
        <v>3</v>
      </c>
      <c r="R43" s="178"/>
      <c r="S43" s="131"/>
      <c r="T43" s="131"/>
      <c r="U43" s="131"/>
      <c r="V43" s="6">
        <v>30</v>
      </c>
      <c r="X43" s="294"/>
      <c r="AA43" s="226"/>
      <c r="AB43" s="226"/>
      <c r="AC43" s="226"/>
    </row>
    <row r="44" spans="1:29" ht="12.75" customHeight="1">
      <c r="A44" s="177"/>
      <c r="B44" s="177"/>
      <c r="C44" s="177"/>
      <c r="D44" s="177"/>
      <c r="E44" s="177"/>
      <c r="F44" s="177"/>
      <c r="G44" s="177"/>
      <c r="H44" s="177"/>
      <c r="I44" s="177"/>
      <c r="Q44" s="178">
        <v>4</v>
      </c>
      <c r="R44" s="178"/>
      <c r="S44" s="131"/>
      <c r="T44" s="131"/>
      <c r="U44" s="131"/>
      <c r="V44" s="6">
        <v>40</v>
      </c>
      <c r="X44" s="294"/>
      <c r="AA44" s="226"/>
      <c r="AB44" s="226"/>
      <c r="AC44" s="226"/>
    </row>
    <row r="45" spans="1:29" s="4" customFormat="1" ht="12.75" customHeight="1">
      <c r="A45" s="167" t="s">
        <v>60</v>
      </c>
      <c r="B45" s="167"/>
      <c r="C45" s="167"/>
      <c r="D45" s="167"/>
      <c r="E45" s="167" t="s">
        <v>61</v>
      </c>
      <c r="F45" s="167"/>
      <c r="G45" s="167"/>
      <c r="H45" s="167"/>
      <c r="I45" s="3" t="s">
        <v>62</v>
      </c>
      <c r="Q45" s="174">
        <v>5</v>
      </c>
      <c r="R45" s="174"/>
      <c r="S45" s="175"/>
      <c r="T45" s="175"/>
      <c r="U45" s="175"/>
      <c r="V45" s="29">
        <v>50</v>
      </c>
      <c r="X45" s="305"/>
      <c r="AA45" s="226"/>
      <c r="AB45" s="226"/>
      <c r="AC45" s="226"/>
    </row>
    <row r="46" spans="1:29" s="12" customFormat="1" ht="8.25" customHeight="1">
      <c r="A46" s="170" t="s">
        <v>81</v>
      </c>
      <c r="B46" s="171"/>
      <c r="C46" s="171"/>
      <c r="D46" s="171"/>
      <c r="E46" s="170" t="s">
        <v>82</v>
      </c>
      <c r="F46" s="171"/>
      <c r="G46" s="171"/>
      <c r="H46" s="171"/>
      <c r="I46" s="27" t="s">
        <v>83</v>
      </c>
      <c r="W46" s="13" t="s">
        <v>84</v>
      </c>
      <c r="X46" s="172" t="str">
        <f>IF(S40="x",V40,IF(S41="x",V41,IF(S42="x",V42,IF(S43="x",V43,IF(S44="x",V44,IF(S45="x",V45,""))))))</f>
        <v/>
      </c>
      <c r="Y46"/>
      <c r="AA46" s="30"/>
      <c r="AB46" s="30"/>
      <c r="AC46" s="30"/>
    </row>
    <row r="47" spans="1:29">
      <c r="A47" s="169">
        <v>1</v>
      </c>
      <c r="B47" s="169"/>
      <c r="C47" s="301" t="s">
        <v>85</v>
      </c>
      <c r="D47" s="301"/>
      <c r="E47" s="302" t="s">
        <v>71</v>
      </c>
      <c r="F47" s="303"/>
      <c r="G47" s="303"/>
      <c r="H47" s="304"/>
      <c r="I47" s="31"/>
      <c r="W47" s="25"/>
      <c r="X47" s="173"/>
      <c r="AA47" s="30"/>
      <c r="AB47" s="30"/>
      <c r="AC47" s="30"/>
    </row>
    <row r="48" spans="1:29">
      <c r="A48" s="169">
        <v>2</v>
      </c>
      <c r="B48" s="169"/>
      <c r="C48" s="301" t="s">
        <v>86</v>
      </c>
      <c r="D48" s="301"/>
      <c r="E48" s="302" t="s">
        <v>87</v>
      </c>
      <c r="F48" s="303"/>
      <c r="G48" s="303"/>
      <c r="H48" s="304"/>
      <c r="I48" s="31"/>
      <c r="X48" s="292"/>
      <c r="Z48" s="1"/>
      <c r="AA48" s="1"/>
    </row>
    <row r="49" spans="1:31">
      <c r="A49" s="169">
        <v>3</v>
      </c>
      <c r="B49" s="169"/>
      <c r="C49" s="301" t="s">
        <v>88</v>
      </c>
      <c r="D49" s="301"/>
      <c r="E49" s="302" t="s">
        <v>76</v>
      </c>
      <c r="F49" s="303"/>
      <c r="G49" s="303"/>
      <c r="H49" s="304"/>
      <c r="I49" s="28"/>
      <c r="X49" s="294"/>
      <c r="Z49" s="167" t="s">
        <v>89</v>
      </c>
      <c r="AA49" s="167" t="s">
        <v>90</v>
      </c>
    </row>
    <row r="50" spans="1:31" ht="11.25" customHeight="1">
      <c r="A50" s="168" t="s">
        <v>77</v>
      </c>
      <c r="B50" s="169"/>
      <c r="C50" s="301" t="s">
        <v>91</v>
      </c>
      <c r="D50" s="301"/>
      <c r="E50" s="302" t="s">
        <v>79</v>
      </c>
      <c r="F50" s="303"/>
      <c r="G50" s="303"/>
      <c r="H50" s="304"/>
      <c r="I50" s="28"/>
      <c r="X50" s="294"/>
      <c r="Z50" s="167"/>
      <c r="AA50" s="167"/>
    </row>
    <row r="51" spans="1:31" ht="12" customHeight="1">
      <c r="X51" s="32" t="s">
        <v>54</v>
      </c>
      <c r="Z51" s="67" t="s">
        <v>92</v>
      </c>
      <c r="AA51" s="67" t="s">
        <v>93</v>
      </c>
    </row>
    <row r="52" spans="1:31" ht="17.25" customHeight="1">
      <c r="S52" s="167" t="s">
        <v>94</v>
      </c>
      <c r="T52" s="167"/>
      <c r="U52" s="167"/>
      <c r="V52" s="167"/>
      <c r="W52" s="167"/>
      <c r="X52" s="33">
        <v>0</v>
      </c>
      <c r="Z52" s="68"/>
      <c r="AA52" s="69"/>
      <c r="AB52">
        <f>1+(AA52/100)</f>
        <v>1</v>
      </c>
      <c r="AD52" s="68">
        <f>IF(X52&lt;6,1,IF(X52&lt;11,2,IF(X52&lt;16,3,IF(X52&lt;21,4,IF(X52&lt;26,5,IF(X52&lt;31,6,IF(X52&lt;36,7,IF(X52&lt;41,8,))))))))</f>
        <v>1</v>
      </c>
      <c r="AE52" s="68">
        <f>IF(X52&lt;=40,0,IF(X52&lt;46,9,IF(X52&lt;51,10,IF(X52&gt;50,11,))))</f>
        <v>0</v>
      </c>
    </row>
    <row r="53" spans="1:31" ht="6.75" customHeight="1"/>
    <row r="54" spans="1:31" s="1" customFormat="1" ht="12.75" customHeight="1">
      <c r="A54" s="1" t="s">
        <v>95</v>
      </c>
      <c r="B54" s="1" t="s">
        <v>96</v>
      </c>
      <c r="C54" s="306" t="s">
        <v>97</v>
      </c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4" t="s">
        <v>54</v>
      </c>
      <c r="S54" s="160">
        <v>523.28</v>
      </c>
      <c r="T54" s="160"/>
      <c r="U54" s="160"/>
      <c r="V54" s="160"/>
      <c r="W54" s="160"/>
      <c r="X54" s="160"/>
      <c r="Y54" s="161" t="s">
        <v>98</v>
      </c>
      <c r="Z54" s="161"/>
      <c r="AD54" s="1">
        <v>0</v>
      </c>
      <c r="AE54" s="1">
        <v>25</v>
      </c>
    </row>
    <row r="55" spans="1:31" s="1" customFormat="1" ht="12.75" customHeight="1">
      <c r="A55" s="162" t="s">
        <v>99</v>
      </c>
      <c r="B55" s="162" t="s">
        <v>96</v>
      </c>
      <c r="C55" s="162" t="s">
        <v>100</v>
      </c>
      <c r="D55" s="162"/>
      <c r="E55" s="162"/>
      <c r="F55" s="162"/>
      <c r="G55" s="162"/>
      <c r="H55" s="162"/>
      <c r="I55" s="162"/>
      <c r="J55" s="35"/>
      <c r="K55" s="166" t="s">
        <v>101</v>
      </c>
      <c r="L55" s="162" t="s">
        <v>22</v>
      </c>
      <c r="M55" s="161" t="s">
        <v>102</v>
      </c>
      <c r="N55" s="161"/>
      <c r="O55" s="163" t="s">
        <v>103</v>
      </c>
      <c r="P55" s="163"/>
      <c r="Q55" s="163"/>
      <c r="R55" s="164" t="s">
        <v>54</v>
      </c>
      <c r="S55" s="160"/>
      <c r="T55" s="160"/>
      <c r="U55" s="160"/>
      <c r="V55" s="160"/>
      <c r="W55" s="160"/>
      <c r="X55" s="160"/>
      <c r="Y55" s="158" t="s">
        <v>98</v>
      </c>
      <c r="Z55" s="158"/>
      <c r="AD55" s="1">
        <v>5</v>
      </c>
      <c r="AE55" s="1">
        <v>30</v>
      </c>
    </row>
    <row r="56" spans="1:31">
      <c r="A56" s="162"/>
      <c r="B56" s="162"/>
      <c r="C56" s="162"/>
      <c r="D56" s="162"/>
      <c r="E56" s="162"/>
      <c r="F56" s="162"/>
      <c r="G56" s="162"/>
      <c r="H56" s="162"/>
      <c r="I56" s="162"/>
      <c r="J56" s="35"/>
      <c r="K56" s="162"/>
      <c r="L56" s="162"/>
      <c r="M56" s="159">
        <v>100</v>
      </c>
      <c r="N56" s="159"/>
      <c r="O56" s="163"/>
      <c r="P56" s="163"/>
      <c r="Q56" s="163"/>
      <c r="R56" s="165"/>
      <c r="S56" s="160"/>
      <c r="T56" s="160"/>
      <c r="U56" s="160"/>
      <c r="V56" s="160"/>
      <c r="W56" s="160"/>
      <c r="X56" s="160"/>
      <c r="Y56" s="158"/>
      <c r="Z56" s="158"/>
      <c r="AD56" s="1">
        <v>10</v>
      </c>
      <c r="AE56" s="1">
        <v>35</v>
      </c>
    </row>
    <row r="57" spans="1:31" s="1" customFormat="1" ht="12.75" customHeight="1">
      <c r="A57" s="1" t="s">
        <v>104</v>
      </c>
      <c r="B57" s="1" t="s">
        <v>96</v>
      </c>
      <c r="C57" s="1" t="s">
        <v>105</v>
      </c>
      <c r="O57" s="306"/>
      <c r="P57" s="306"/>
      <c r="Q57" s="306"/>
      <c r="R57" s="34" t="s">
        <v>54</v>
      </c>
      <c r="S57" s="160"/>
      <c r="T57" s="160"/>
      <c r="U57" s="160"/>
      <c r="V57" s="160"/>
      <c r="W57" s="160"/>
      <c r="X57" s="160"/>
      <c r="Y57" s="161" t="s">
        <v>98</v>
      </c>
      <c r="Z57" s="161"/>
      <c r="AD57" s="1">
        <v>15</v>
      </c>
      <c r="AE57" s="1">
        <v>40</v>
      </c>
    </row>
    <row r="58" spans="1:31">
      <c r="AD58" s="1">
        <v>20</v>
      </c>
      <c r="AE58" s="1">
        <v>45</v>
      </c>
    </row>
    <row r="59" spans="1:31">
      <c r="AD59" s="1"/>
      <c r="AE59" s="1">
        <v>50</v>
      </c>
    </row>
    <row r="60" spans="1:31">
      <c r="AD60" s="1">
        <f>IF(AD52=1,AD54,IF(AD52=2,AD55,IF(AD52=3,AD56,IF(AD52=4,AD57,IF(AD52=5,AD58,)))))</f>
        <v>0</v>
      </c>
      <c r="AE60" s="1">
        <f>IF(AD52=6,AE54,IF(AD52=7,AE55,IF(AD52=8,AE56,IF(AE52=9,AE57,IF(AE52=10,AE58,IF(AE52=11,AE59,))))))</f>
        <v>0</v>
      </c>
    </row>
    <row r="61" spans="1:31">
      <c r="AD61" s="1"/>
      <c r="AE61" s="1">
        <f>SUM(AD60:AE60)</f>
        <v>0</v>
      </c>
    </row>
    <row r="62" spans="1:31" ht="15" customHeight="1">
      <c r="A62" s="113" t="s">
        <v>106</v>
      </c>
      <c r="B62" s="114"/>
      <c r="C62" s="119" t="s">
        <v>107</v>
      </c>
      <c r="D62" s="100" t="s">
        <v>108</v>
      </c>
      <c r="E62" s="100"/>
      <c r="F62" s="100"/>
      <c r="G62" s="100"/>
      <c r="H62" s="100"/>
      <c r="I62" s="100"/>
      <c r="J62" s="100"/>
      <c r="K62" s="100"/>
      <c r="L62" s="154" t="s">
        <v>109</v>
      </c>
      <c r="M62" s="100"/>
      <c r="N62" s="100"/>
      <c r="O62" s="100"/>
      <c r="P62" s="101"/>
      <c r="Q62" s="36"/>
      <c r="R62" s="307" t="s">
        <v>110</v>
      </c>
      <c r="S62" s="307"/>
      <c r="T62" s="307"/>
      <c r="U62" s="307"/>
      <c r="V62" s="307"/>
      <c r="W62" s="307"/>
      <c r="X62" s="307"/>
      <c r="Y62" s="307"/>
      <c r="Z62" s="307"/>
      <c r="AA62" s="308"/>
    </row>
    <row r="63" spans="1:31" ht="6" customHeight="1">
      <c r="A63" s="115"/>
      <c r="B63" s="116"/>
      <c r="C63" s="120"/>
      <c r="D63" s="103"/>
      <c r="E63" s="103"/>
      <c r="F63" s="103"/>
      <c r="G63" s="103"/>
      <c r="H63" s="103"/>
      <c r="I63" s="103"/>
      <c r="J63" s="103"/>
      <c r="K63" s="103"/>
      <c r="L63" s="155"/>
      <c r="M63" s="103"/>
      <c r="N63" s="103"/>
      <c r="O63" s="103"/>
      <c r="P63" s="104"/>
      <c r="Q63" s="309"/>
      <c r="R63" s="294"/>
      <c r="S63" s="294"/>
      <c r="T63" s="294"/>
      <c r="U63" s="294"/>
      <c r="V63" s="294"/>
      <c r="W63" s="294"/>
      <c r="X63" s="294"/>
      <c r="Y63" s="294"/>
      <c r="Z63" s="294"/>
      <c r="AA63" s="310"/>
    </row>
    <row r="64" spans="1:31" ht="12.75" customHeight="1">
      <c r="A64" s="115"/>
      <c r="B64" s="116"/>
      <c r="C64" s="120"/>
      <c r="D64" s="103"/>
      <c r="E64" s="103"/>
      <c r="F64" s="103"/>
      <c r="G64" s="103"/>
      <c r="H64" s="103"/>
      <c r="I64" s="103"/>
      <c r="J64" s="103"/>
      <c r="K64" s="103"/>
      <c r="L64" s="155"/>
      <c r="M64" s="103"/>
      <c r="N64" s="103"/>
      <c r="O64" s="103"/>
      <c r="P64" s="104"/>
      <c r="R64" s="38" t="s">
        <v>111</v>
      </c>
      <c r="S64" s="147"/>
      <c r="T64" s="147"/>
      <c r="U64" s="147"/>
      <c r="V64" s="306" t="s">
        <v>112</v>
      </c>
      <c r="W64" s="306"/>
      <c r="X64" s="306"/>
      <c r="Y64" s="306"/>
      <c r="Z64" s="306"/>
      <c r="AA64" s="311"/>
    </row>
    <row r="65" spans="1:27">
      <c r="A65" s="115"/>
      <c r="B65" s="116"/>
      <c r="C65" s="120"/>
      <c r="D65" s="153"/>
      <c r="E65" s="153"/>
      <c r="F65" s="153"/>
      <c r="G65" s="153"/>
      <c r="H65" s="153"/>
      <c r="I65" s="153"/>
      <c r="J65" s="153"/>
      <c r="K65" s="153"/>
      <c r="L65" s="156"/>
      <c r="M65" s="153"/>
      <c r="N65" s="153"/>
      <c r="O65" s="153"/>
      <c r="P65" s="157"/>
      <c r="Q65" s="309"/>
      <c r="R65" s="294"/>
      <c r="S65" s="294"/>
      <c r="T65" s="294"/>
      <c r="U65" s="294"/>
      <c r="V65" s="294"/>
      <c r="W65" s="294"/>
      <c r="X65" s="294"/>
      <c r="Y65" s="294"/>
      <c r="Z65" s="294"/>
      <c r="AA65" s="310"/>
    </row>
    <row r="66" spans="1:27">
      <c r="A66" s="115"/>
      <c r="B66" s="116"/>
      <c r="C66" s="120"/>
      <c r="D66" s="148" t="s">
        <v>113</v>
      </c>
      <c r="E66" s="130"/>
      <c r="F66" s="130"/>
      <c r="G66" s="130"/>
      <c r="H66" s="130"/>
      <c r="I66" s="139" t="s">
        <v>114</v>
      </c>
      <c r="J66" s="139"/>
      <c r="K66" s="131"/>
      <c r="L66" s="132">
        <v>2.5</v>
      </c>
      <c r="M66" s="132"/>
      <c r="N66" s="132"/>
      <c r="O66" s="132"/>
      <c r="P66" s="133"/>
      <c r="R66" s="38" t="s">
        <v>115</v>
      </c>
      <c r="S66" s="147"/>
      <c r="T66" s="147"/>
      <c r="U66" s="147"/>
      <c r="V66" s="306" t="s">
        <v>116</v>
      </c>
      <c r="W66" s="306"/>
      <c r="X66" s="306"/>
      <c r="Y66" s="306"/>
      <c r="Z66" s="306"/>
      <c r="AA66" s="311"/>
    </row>
    <row r="67" spans="1:27" ht="12.75" customHeight="1">
      <c r="A67" s="115"/>
      <c r="B67" s="116"/>
      <c r="C67" s="120"/>
      <c r="D67" s="148"/>
      <c r="E67" s="130"/>
      <c r="F67" s="130"/>
      <c r="G67" s="130"/>
      <c r="H67" s="130"/>
      <c r="I67" s="139"/>
      <c r="J67" s="139"/>
      <c r="K67" s="131"/>
      <c r="L67" s="132"/>
      <c r="M67" s="132"/>
      <c r="N67" s="132"/>
      <c r="O67" s="132"/>
      <c r="P67" s="133"/>
      <c r="Q67" s="309"/>
      <c r="R67" s="294"/>
      <c r="S67" s="294"/>
      <c r="T67" s="294"/>
      <c r="U67" s="294"/>
      <c r="V67" s="294"/>
      <c r="W67" s="294"/>
      <c r="X67" s="294"/>
      <c r="Y67" s="294"/>
      <c r="Z67" s="294"/>
      <c r="AA67" s="310"/>
    </row>
    <row r="68" spans="1:27">
      <c r="A68" s="115"/>
      <c r="B68" s="116"/>
      <c r="C68" s="120"/>
      <c r="D68" s="148"/>
      <c r="E68" s="130"/>
      <c r="F68" s="130"/>
      <c r="G68" s="130"/>
      <c r="H68" s="130"/>
      <c r="I68" s="139" t="s">
        <v>117</v>
      </c>
      <c r="J68" s="139"/>
      <c r="K68" s="131" t="s">
        <v>118</v>
      </c>
      <c r="L68" s="132">
        <v>2</v>
      </c>
      <c r="M68" s="132"/>
      <c r="N68" s="132"/>
      <c r="O68" s="132"/>
      <c r="P68" s="133"/>
      <c r="R68" s="38" t="s">
        <v>119</v>
      </c>
      <c r="S68" s="147"/>
      <c r="T68" s="147"/>
      <c r="U68" s="147"/>
      <c r="V68" s="306" t="s">
        <v>120</v>
      </c>
      <c r="W68" s="306"/>
      <c r="X68" s="306"/>
      <c r="Y68" s="306"/>
      <c r="Z68" s="306"/>
      <c r="AA68" s="311"/>
    </row>
    <row r="69" spans="1:27">
      <c r="A69" s="115"/>
      <c r="B69" s="116"/>
      <c r="C69" s="120"/>
      <c r="D69" s="148"/>
      <c r="E69" s="130"/>
      <c r="F69" s="130"/>
      <c r="G69" s="130"/>
      <c r="H69" s="130"/>
      <c r="I69" s="139"/>
      <c r="J69" s="139"/>
      <c r="K69" s="131"/>
      <c r="L69" s="132"/>
      <c r="M69" s="132"/>
      <c r="N69" s="132"/>
      <c r="O69" s="132"/>
      <c r="P69" s="133"/>
      <c r="Q69" s="309"/>
      <c r="R69" s="294"/>
      <c r="S69" s="294"/>
      <c r="T69" s="294"/>
      <c r="U69" s="294"/>
      <c r="V69" s="294"/>
      <c r="W69" s="294"/>
      <c r="X69" s="294"/>
      <c r="Y69" s="294"/>
      <c r="Z69" s="294"/>
      <c r="AA69" s="310"/>
    </row>
    <row r="70" spans="1:27" ht="13.5" customHeight="1">
      <c r="A70" s="115"/>
      <c r="B70" s="116"/>
      <c r="C70" s="120"/>
      <c r="D70" s="148"/>
      <c r="E70" s="130"/>
      <c r="F70" s="130"/>
      <c r="G70" s="130"/>
      <c r="H70" s="130"/>
      <c r="I70" s="139" t="s">
        <v>121</v>
      </c>
      <c r="J70" s="139"/>
      <c r="K70" s="131" t="s">
        <v>118</v>
      </c>
      <c r="L70" s="132">
        <v>1.5</v>
      </c>
      <c r="M70" s="132"/>
      <c r="N70" s="132"/>
      <c r="O70" s="132"/>
      <c r="P70" s="133"/>
      <c r="R70" s="38" t="s">
        <v>122</v>
      </c>
      <c r="S70" s="147">
        <v>1</v>
      </c>
      <c r="T70" s="147"/>
      <c r="U70" s="147"/>
      <c r="V70" s="306" t="s">
        <v>123</v>
      </c>
      <c r="W70" s="306"/>
      <c r="X70" s="306"/>
      <c r="Y70" s="306"/>
      <c r="Z70" s="306"/>
      <c r="AA70" s="311"/>
    </row>
    <row r="71" spans="1:27" ht="5.25" customHeight="1">
      <c r="A71" s="115"/>
      <c r="B71" s="116"/>
      <c r="C71" s="120"/>
      <c r="D71" s="149"/>
      <c r="E71" s="150"/>
      <c r="F71" s="150"/>
      <c r="G71" s="150"/>
      <c r="H71" s="150"/>
      <c r="I71" s="140"/>
      <c r="J71" s="140"/>
      <c r="K71" s="88"/>
      <c r="L71" s="143"/>
      <c r="M71" s="143"/>
      <c r="N71" s="143"/>
      <c r="O71" s="143"/>
      <c r="P71" s="144"/>
      <c r="R71" s="38"/>
      <c r="S71" s="39"/>
      <c r="T71" s="39"/>
      <c r="U71" s="39"/>
      <c r="V71" s="1"/>
      <c r="W71" s="1"/>
      <c r="X71" s="1"/>
      <c r="Y71" s="1"/>
      <c r="Z71" s="1"/>
      <c r="AA71" s="40"/>
    </row>
    <row r="72" spans="1:27">
      <c r="A72" s="117"/>
      <c r="B72" s="118"/>
      <c r="C72" s="121"/>
      <c r="D72" s="151"/>
      <c r="E72" s="152"/>
      <c r="F72" s="152"/>
      <c r="G72" s="152"/>
      <c r="H72" s="152"/>
      <c r="I72" s="141"/>
      <c r="J72" s="141"/>
      <c r="K72" s="142"/>
      <c r="L72" s="145"/>
      <c r="M72" s="145"/>
      <c r="N72" s="145"/>
      <c r="O72" s="145"/>
      <c r="P72" s="146"/>
      <c r="R72" s="38" t="s">
        <v>124</v>
      </c>
      <c r="S72" s="147"/>
      <c r="T72" s="147"/>
      <c r="U72" s="147"/>
      <c r="V72" s="312" t="s">
        <v>125</v>
      </c>
      <c r="W72" s="312"/>
      <c r="X72" s="312"/>
      <c r="Y72" s="312"/>
      <c r="Z72" s="312"/>
      <c r="AA72" s="313"/>
    </row>
    <row r="73" spans="1:27">
      <c r="A73" s="113" t="s">
        <v>126</v>
      </c>
      <c r="B73" s="114"/>
      <c r="C73" s="119" t="s">
        <v>127</v>
      </c>
      <c r="D73" s="134" t="s">
        <v>128</v>
      </c>
      <c r="E73" s="134"/>
      <c r="F73" s="134"/>
      <c r="G73" s="134"/>
      <c r="H73" s="134"/>
      <c r="I73" s="134"/>
      <c r="J73" s="134"/>
      <c r="K73" s="41" t="s">
        <v>118</v>
      </c>
      <c r="L73" s="135">
        <v>2.25</v>
      </c>
      <c r="M73" s="135"/>
      <c r="N73" s="135"/>
      <c r="O73" s="135"/>
      <c r="P73" s="136"/>
      <c r="Q73" s="100" t="s">
        <v>129</v>
      </c>
      <c r="R73" s="100"/>
      <c r="S73" s="100"/>
      <c r="T73" s="100"/>
      <c r="U73" s="100"/>
      <c r="V73" s="100"/>
      <c r="W73" s="100"/>
      <c r="X73" s="100"/>
      <c r="Y73" s="100"/>
      <c r="Z73" s="100"/>
      <c r="AA73" s="101"/>
    </row>
    <row r="74" spans="1:27" ht="12.75" customHeight="1">
      <c r="A74" s="115"/>
      <c r="B74" s="116"/>
      <c r="C74" s="120"/>
      <c r="D74" s="130" t="s">
        <v>130</v>
      </c>
      <c r="E74" s="130"/>
      <c r="F74" s="130"/>
      <c r="G74" s="130"/>
      <c r="H74" s="130"/>
      <c r="I74" s="130" t="s">
        <v>131</v>
      </c>
      <c r="J74" s="130"/>
      <c r="K74" s="131"/>
      <c r="L74" s="132">
        <v>2</v>
      </c>
      <c r="M74" s="132"/>
      <c r="N74" s="132"/>
      <c r="O74" s="132"/>
      <c r="P74" s="13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4"/>
    </row>
    <row r="75" spans="1:27">
      <c r="A75" s="115"/>
      <c r="B75" s="116"/>
      <c r="C75" s="120"/>
      <c r="D75" s="130"/>
      <c r="E75" s="130"/>
      <c r="F75" s="130"/>
      <c r="G75" s="130"/>
      <c r="H75" s="130"/>
      <c r="I75" s="130"/>
      <c r="J75" s="130"/>
      <c r="K75" s="131"/>
      <c r="L75" s="132"/>
      <c r="M75" s="132"/>
      <c r="N75" s="132"/>
      <c r="O75" s="132"/>
      <c r="P75" s="13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4"/>
    </row>
    <row r="76" spans="1:27">
      <c r="A76" s="115"/>
      <c r="B76" s="116"/>
      <c r="C76" s="120"/>
      <c r="D76" s="130"/>
      <c r="E76" s="130"/>
      <c r="F76" s="130"/>
      <c r="G76" s="130"/>
      <c r="H76" s="130"/>
      <c r="I76" s="130" t="s">
        <v>132</v>
      </c>
      <c r="J76" s="130"/>
      <c r="K76" s="131"/>
      <c r="L76" s="132">
        <v>1.75</v>
      </c>
      <c r="M76" s="132"/>
      <c r="N76" s="132"/>
      <c r="O76" s="132"/>
      <c r="P76" s="133"/>
      <c r="Q76" s="47"/>
      <c r="R76" s="7"/>
      <c r="S76" s="64" t="s">
        <v>55</v>
      </c>
      <c r="T76" s="64" t="s">
        <v>53</v>
      </c>
      <c r="U76" s="314">
        <f>+S57</f>
        <v>0</v>
      </c>
      <c r="V76" s="314"/>
      <c r="W76" s="314"/>
      <c r="X76" s="314"/>
      <c r="Y76" s="42"/>
      <c r="Z76" s="8"/>
      <c r="AA76" s="37"/>
    </row>
    <row r="77" spans="1:27">
      <c r="A77" s="115"/>
      <c r="B77" s="116"/>
      <c r="C77" s="120"/>
      <c r="D77" s="130"/>
      <c r="E77" s="130"/>
      <c r="F77" s="130"/>
      <c r="G77" s="130"/>
      <c r="H77" s="130"/>
      <c r="I77" s="130"/>
      <c r="J77" s="130"/>
      <c r="K77" s="131"/>
      <c r="L77" s="132"/>
      <c r="M77" s="132"/>
      <c r="N77" s="132"/>
      <c r="O77" s="132"/>
      <c r="P77" s="133"/>
      <c r="Q77" s="47"/>
      <c r="S77" s="315">
        <f>+U76*R76/100*Z76</f>
        <v>0</v>
      </c>
      <c r="T77" s="316"/>
      <c r="U77" s="316"/>
      <c r="V77" s="316"/>
      <c r="W77" s="316"/>
      <c r="X77" s="317"/>
      <c r="AA77" s="37"/>
    </row>
    <row r="78" spans="1:27">
      <c r="A78" s="115"/>
      <c r="B78" s="116"/>
      <c r="C78" s="120"/>
      <c r="D78" s="137" t="s">
        <v>133</v>
      </c>
      <c r="E78" s="137"/>
      <c r="F78" s="137"/>
      <c r="G78" s="137"/>
      <c r="H78" s="137"/>
      <c r="I78" s="130" t="s">
        <v>134</v>
      </c>
      <c r="J78" s="130"/>
      <c r="K78" s="131"/>
      <c r="L78" s="132">
        <v>1.25</v>
      </c>
      <c r="M78" s="132"/>
      <c r="N78" s="132"/>
      <c r="O78" s="132"/>
      <c r="P78" s="133"/>
      <c r="Q78" s="278"/>
      <c r="R78" s="279"/>
      <c r="S78" s="279"/>
      <c r="T78" s="279"/>
      <c r="U78" s="279"/>
      <c r="V78" s="279"/>
      <c r="W78" s="279"/>
      <c r="X78" s="279"/>
      <c r="Y78" s="279"/>
      <c r="Z78" s="279"/>
      <c r="AA78" s="280"/>
    </row>
    <row r="79" spans="1:27">
      <c r="A79" s="115"/>
      <c r="B79" s="116"/>
      <c r="C79" s="120"/>
      <c r="D79" s="137"/>
      <c r="E79" s="137"/>
      <c r="F79" s="137"/>
      <c r="G79" s="137"/>
      <c r="H79" s="137"/>
      <c r="I79" s="130"/>
      <c r="J79" s="130"/>
      <c r="K79" s="131"/>
      <c r="L79" s="132"/>
      <c r="M79" s="132"/>
      <c r="N79" s="132"/>
      <c r="O79" s="132"/>
      <c r="P79" s="133"/>
      <c r="Q79" s="278"/>
      <c r="R79" s="279"/>
      <c r="S79" s="279"/>
      <c r="T79" s="279"/>
      <c r="U79" s="279"/>
      <c r="V79" s="279"/>
      <c r="W79" s="279"/>
      <c r="X79" s="279"/>
      <c r="Y79" s="279"/>
      <c r="Z79" s="279"/>
      <c r="AA79" s="280"/>
    </row>
    <row r="80" spans="1:27">
      <c r="A80" s="115"/>
      <c r="B80" s="116"/>
      <c r="C80" s="120"/>
      <c r="D80" s="137"/>
      <c r="E80" s="137"/>
      <c r="F80" s="137"/>
      <c r="G80" s="137"/>
      <c r="H80" s="137"/>
      <c r="I80" s="137" t="s">
        <v>135</v>
      </c>
      <c r="J80" s="137"/>
      <c r="K80" s="75"/>
      <c r="L80" s="109">
        <v>1.75</v>
      </c>
      <c r="M80" s="109"/>
      <c r="N80" s="109"/>
      <c r="O80" s="109"/>
      <c r="P80" s="110"/>
      <c r="Q80" s="278"/>
      <c r="R80" s="279"/>
      <c r="S80" s="279"/>
      <c r="T80" s="279"/>
      <c r="U80" s="279"/>
      <c r="V80" s="279"/>
      <c r="W80" s="279"/>
      <c r="X80" s="279"/>
      <c r="Y80" s="279"/>
      <c r="Z80" s="279"/>
      <c r="AA80" s="280"/>
    </row>
    <row r="81" spans="1:32">
      <c r="A81" s="117"/>
      <c r="B81" s="118"/>
      <c r="C81" s="121"/>
      <c r="D81" s="138"/>
      <c r="E81" s="138"/>
      <c r="F81" s="138"/>
      <c r="G81" s="138"/>
      <c r="H81" s="138"/>
      <c r="I81" s="137"/>
      <c r="J81" s="137"/>
      <c r="K81" s="76"/>
      <c r="L81" s="111"/>
      <c r="M81" s="111"/>
      <c r="N81" s="111"/>
      <c r="O81" s="111"/>
      <c r="P81" s="112"/>
      <c r="Q81" s="281"/>
      <c r="R81" s="282"/>
      <c r="S81" s="282"/>
      <c r="T81" s="282"/>
      <c r="U81" s="282"/>
      <c r="V81" s="282"/>
      <c r="W81" s="282"/>
      <c r="X81" s="282"/>
      <c r="Y81" s="282"/>
      <c r="Z81" s="282"/>
      <c r="AA81" s="283"/>
    </row>
    <row r="82" spans="1:32" ht="12.6" customHeight="1">
      <c r="A82" s="113" t="s">
        <v>136</v>
      </c>
      <c r="B82" s="114"/>
      <c r="C82" s="119" t="s">
        <v>137</v>
      </c>
      <c r="D82" s="100" t="s">
        <v>138</v>
      </c>
      <c r="E82" s="100"/>
      <c r="F82" s="100"/>
      <c r="G82" s="100"/>
      <c r="H82" s="100"/>
      <c r="I82" s="123" t="s">
        <v>139</v>
      </c>
      <c r="J82" s="124"/>
      <c r="K82" s="105"/>
      <c r="L82" s="106">
        <v>1.5</v>
      </c>
      <c r="M82" s="106"/>
      <c r="N82" s="106"/>
      <c r="O82" s="106"/>
      <c r="P82" s="107"/>
      <c r="Q82" s="99" t="s">
        <v>140</v>
      </c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1"/>
      <c r="AF82" s="47"/>
    </row>
    <row r="83" spans="1:32">
      <c r="A83" s="115"/>
      <c r="B83" s="116"/>
      <c r="C83" s="120"/>
      <c r="D83" s="103"/>
      <c r="E83" s="103"/>
      <c r="F83" s="103"/>
      <c r="G83" s="103"/>
      <c r="H83" s="103"/>
      <c r="I83" s="84" t="s">
        <v>141</v>
      </c>
      <c r="J83" s="85"/>
      <c r="K83" s="75"/>
      <c r="L83" s="77"/>
      <c r="M83" s="77"/>
      <c r="N83" s="77"/>
      <c r="O83" s="77"/>
      <c r="P83" s="78"/>
      <c r="Q83" s="102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4"/>
      <c r="AF83" s="47"/>
    </row>
    <row r="84" spans="1:32">
      <c r="A84" s="115"/>
      <c r="B84" s="116"/>
      <c r="C84" s="120"/>
      <c r="D84" s="103"/>
      <c r="E84" s="103"/>
      <c r="F84" s="103"/>
      <c r="G84" s="103"/>
      <c r="H84" s="103"/>
      <c r="I84" s="84" t="s">
        <v>142</v>
      </c>
      <c r="J84" s="85"/>
      <c r="K84" s="75"/>
      <c r="L84" s="77"/>
      <c r="M84" s="77"/>
      <c r="N84" s="77"/>
      <c r="O84" s="77"/>
      <c r="P84" s="78"/>
      <c r="Q84" s="43"/>
      <c r="R84" s="1" t="s">
        <v>143</v>
      </c>
      <c r="S84" s="1"/>
      <c r="T84" s="1"/>
      <c r="U84" s="1"/>
      <c r="V84" s="1"/>
      <c r="W84" s="1"/>
      <c r="X84" s="84"/>
      <c r="Y84" s="129"/>
      <c r="Z84" s="85"/>
      <c r="AA84" s="48"/>
      <c r="AB84" s="40"/>
      <c r="AF84" s="47"/>
    </row>
    <row r="85" spans="1:32">
      <c r="A85" s="115"/>
      <c r="B85" s="116"/>
      <c r="C85" s="120"/>
      <c r="D85" s="103"/>
      <c r="E85" s="103"/>
      <c r="F85" s="103"/>
      <c r="G85" s="103"/>
      <c r="H85" s="103"/>
      <c r="I85" s="94" t="s">
        <v>144</v>
      </c>
      <c r="J85" s="95"/>
      <c r="K85" s="89"/>
      <c r="L85" s="92"/>
      <c r="M85" s="92"/>
      <c r="N85" s="92"/>
      <c r="O85" s="92"/>
      <c r="P85" s="93"/>
      <c r="Q85" s="43"/>
      <c r="R85" s="108" t="s">
        <v>145</v>
      </c>
      <c r="S85" s="108"/>
      <c r="T85" s="108"/>
      <c r="U85" s="108"/>
      <c r="V85" s="108"/>
      <c r="W85" s="1" t="s">
        <v>146</v>
      </c>
      <c r="X85" s="96"/>
      <c r="Y85" s="97"/>
      <c r="Z85" s="98"/>
      <c r="AA85" s="49"/>
      <c r="AB85" s="40"/>
      <c r="AF85" s="47"/>
    </row>
    <row r="86" spans="1:32">
      <c r="A86" s="115"/>
      <c r="B86" s="116"/>
      <c r="C86" s="120"/>
      <c r="D86" s="103"/>
      <c r="E86" s="103"/>
      <c r="F86" s="103"/>
      <c r="G86" s="103"/>
      <c r="H86" s="103"/>
      <c r="I86" s="125" t="s">
        <v>147</v>
      </c>
      <c r="J86" s="126"/>
      <c r="K86" s="88" t="str">
        <f>IF(AND(Z52&gt;4,Z52&lt;9),"x","")</f>
        <v/>
      </c>
      <c r="L86" s="90">
        <v>2.5</v>
      </c>
      <c r="M86" s="90"/>
      <c r="N86" s="90"/>
      <c r="O86" s="90"/>
      <c r="P86" s="91"/>
      <c r="Q86" s="43"/>
      <c r="R86" s="52" t="s">
        <v>148</v>
      </c>
      <c r="S86" s="52"/>
      <c r="T86" s="52"/>
      <c r="U86" s="52"/>
      <c r="V86" s="52"/>
      <c r="W86" s="1" t="s">
        <v>149</v>
      </c>
      <c r="X86" s="81"/>
      <c r="Y86" s="82"/>
      <c r="Z86" s="83"/>
      <c r="AA86" s="50"/>
      <c r="AB86" s="40"/>
      <c r="AF86" s="47"/>
    </row>
    <row r="87" spans="1:32">
      <c r="A87" s="115"/>
      <c r="B87" s="116"/>
      <c r="C87" s="120"/>
      <c r="D87" s="103"/>
      <c r="E87" s="103"/>
      <c r="F87" s="103"/>
      <c r="G87" s="103"/>
      <c r="H87" s="103"/>
      <c r="I87" s="84" t="s">
        <v>150</v>
      </c>
      <c r="J87" s="85"/>
      <c r="K87" s="75"/>
      <c r="L87" s="77"/>
      <c r="M87" s="77"/>
      <c r="N87" s="77"/>
      <c r="O87" s="77"/>
      <c r="P87" s="78"/>
      <c r="Q87" s="47"/>
      <c r="R87" s="52" t="s">
        <v>151</v>
      </c>
      <c r="S87" s="52"/>
      <c r="T87" s="52"/>
      <c r="U87" s="52"/>
      <c r="V87" s="52"/>
      <c r="W87" s="1" t="s">
        <v>149</v>
      </c>
      <c r="X87" s="81"/>
      <c r="Y87" s="82"/>
      <c r="Z87" s="83"/>
      <c r="AB87" s="40"/>
      <c r="AF87" s="47"/>
    </row>
    <row r="88" spans="1:32">
      <c r="A88" s="115"/>
      <c r="B88" s="116"/>
      <c r="C88" s="120"/>
      <c r="D88" s="103"/>
      <c r="E88" s="103"/>
      <c r="F88" s="103"/>
      <c r="G88" s="103"/>
      <c r="H88" s="103"/>
      <c r="I88" s="84" t="s">
        <v>152</v>
      </c>
      <c r="J88" s="85"/>
      <c r="K88" s="75"/>
      <c r="L88" s="77"/>
      <c r="M88" s="77"/>
      <c r="N88" s="77"/>
      <c r="O88" s="77"/>
      <c r="P88" s="78"/>
      <c r="Q88" s="43"/>
      <c r="R88" s="1" t="s">
        <v>153</v>
      </c>
      <c r="S88" s="1"/>
      <c r="T88" s="1"/>
      <c r="U88" s="1"/>
      <c r="V88" s="1"/>
      <c r="W88" s="1" t="s">
        <v>149</v>
      </c>
      <c r="X88" s="81"/>
      <c r="Y88" s="82"/>
      <c r="Z88" s="83"/>
      <c r="AA88" s="65"/>
      <c r="AB88" s="40" t="s">
        <v>154</v>
      </c>
      <c r="AF88" s="47"/>
    </row>
    <row r="89" spans="1:32">
      <c r="A89" s="115"/>
      <c r="B89" s="116"/>
      <c r="C89" s="120"/>
      <c r="D89" s="103"/>
      <c r="E89" s="103"/>
      <c r="F89" s="103"/>
      <c r="G89" s="103"/>
      <c r="H89" s="103"/>
      <c r="I89" s="94" t="s">
        <v>155</v>
      </c>
      <c r="J89" s="95"/>
      <c r="K89" s="89"/>
      <c r="L89" s="92"/>
      <c r="M89" s="92"/>
      <c r="N89" s="92"/>
      <c r="O89" s="92"/>
      <c r="P89" s="93"/>
      <c r="Q89" s="43"/>
      <c r="R89" s="1" t="s">
        <v>156</v>
      </c>
      <c r="W89" s="1" t="s">
        <v>149</v>
      </c>
      <c r="X89" s="81"/>
      <c r="Y89" s="82"/>
      <c r="Z89" s="83"/>
      <c r="AA89" s="65"/>
      <c r="AB89" s="37"/>
      <c r="AF89" s="47"/>
    </row>
    <row r="90" spans="1:32">
      <c r="A90" s="115"/>
      <c r="B90" s="116"/>
      <c r="C90" s="120"/>
      <c r="D90" s="103"/>
      <c r="E90" s="103"/>
      <c r="F90" s="103"/>
      <c r="G90" s="103"/>
      <c r="H90" s="103"/>
      <c r="I90" s="127" t="s">
        <v>157</v>
      </c>
      <c r="J90" s="128"/>
      <c r="K90" s="75" t="str">
        <f>IF(Z52&gt;8,"x","")</f>
        <v/>
      </c>
      <c r="L90" s="77">
        <v>3.5</v>
      </c>
      <c r="M90" s="77"/>
      <c r="N90" s="77"/>
      <c r="O90" s="77"/>
      <c r="P90" s="78"/>
      <c r="Q90" s="43"/>
      <c r="AB90" s="40"/>
      <c r="AF90" s="47"/>
    </row>
    <row r="91" spans="1:32">
      <c r="A91" s="115"/>
      <c r="B91" s="116"/>
      <c r="C91" s="120"/>
      <c r="D91" s="103"/>
      <c r="E91" s="103"/>
      <c r="F91" s="103"/>
      <c r="G91" s="103"/>
      <c r="H91" s="103"/>
      <c r="I91" s="84" t="s">
        <v>158</v>
      </c>
      <c r="J91" s="85"/>
      <c r="K91" s="75"/>
      <c r="L91" s="77"/>
      <c r="M91" s="77"/>
      <c r="N91" s="77"/>
      <c r="O91" s="77"/>
      <c r="P91" s="78"/>
      <c r="Q91" s="43"/>
      <c r="AB91" s="66">
        <f>SUM(X90/1936.27)</f>
        <v>0</v>
      </c>
      <c r="AF91" s="47"/>
    </row>
    <row r="92" spans="1:32">
      <c r="A92" s="117"/>
      <c r="B92" s="118"/>
      <c r="C92" s="121"/>
      <c r="D92" s="122"/>
      <c r="E92" s="122"/>
      <c r="F92" s="122"/>
      <c r="G92" s="122"/>
      <c r="H92" s="122"/>
      <c r="I92" s="86" t="s">
        <v>159</v>
      </c>
      <c r="J92" s="87"/>
      <c r="K92" s="76"/>
      <c r="L92" s="79"/>
      <c r="M92" s="79"/>
      <c r="N92" s="79"/>
      <c r="O92" s="79"/>
      <c r="P92" s="80"/>
      <c r="Q92" s="51"/>
      <c r="AB92" s="66">
        <f>SUM(X91/1936.27)</f>
        <v>0</v>
      </c>
      <c r="AF92" s="47"/>
    </row>
    <row r="93" spans="1:32">
      <c r="Q93" s="36"/>
      <c r="R93" s="318"/>
      <c r="S93" s="318"/>
      <c r="T93" s="318"/>
      <c r="U93" s="318"/>
      <c r="V93" s="318"/>
      <c r="W93" s="36"/>
      <c r="X93" s="36"/>
      <c r="Y93" s="36"/>
      <c r="Z93" s="36"/>
      <c r="AA93" s="36"/>
      <c r="AB93" s="45"/>
      <c r="AF93" s="47"/>
    </row>
    <row r="94" spans="1:32">
      <c r="D94" s="53" t="s">
        <v>160</v>
      </c>
      <c r="AA94" s="44"/>
    </row>
    <row r="95" spans="1:32">
      <c r="D95" s="53"/>
      <c r="AA95" s="44"/>
    </row>
    <row r="96" spans="1:32">
      <c r="C96" s="53"/>
      <c r="D96" s="54" t="s">
        <v>161</v>
      </c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71">
        <f>+S77</f>
        <v>0</v>
      </c>
      <c r="R96" s="71"/>
      <c r="S96" s="71"/>
      <c r="T96" s="71"/>
      <c r="U96" s="56"/>
      <c r="V96" s="53"/>
      <c r="W96" s="53"/>
      <c r="X96" s="53"/>
      <c r="Y96" s="53"/>
      <c r="AA96" s="1"/>
      <c r="AB96" s="46">
        <f>SUM(AB82:AB94)</f>
        <v>0</v>
      </c>
      <c r="AC96" s="1"/>
      <c r="AD96" s="1"/>
    </row>
    <row r="97" spans="3:30">
      <c r="C97" s="53"/>
      <c r="D97" s="57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3"/>
      <c r="R97" s="53"/>
      <c r="S97" s="53"/>
      <c r="T97" s="53"/>
      <c r="U97" s="59"/>
      <c r="V97" s="53"/>
      <c r="W97" s="53"/>
      <c r="X97" s="53"/>
      <c r="Y97" s="53"/>
      <c r="AA97" s="1"/>
      <c r="AB97" s="46"/>
      <c r="AC97" s="1"/>
      <c r="AD97" s="1"/>
    </row>
    <row r="98" spans="3:30">
      <c r="C98" s="53"/>
      <c r="D98" s="57" t="s">
        <v>162</v>
      </c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72">
        <f>+X88</f>
        <v>0</v>
      </c>
      <c r="R98" s="73"/>
      <c r="S98" s="73"/>
      <c r="T98" s="73"/>
      <c r="U98" s="60"/>
      <c r="V98" s="53"/>
      <c r="W98" s="53"/>
      <c r="X98" s="53"/>
      <c r="Y98" s="53"/>
      <c r="AA98" s="1"/>
      <c r="AB98" s="1"/>
      <c r="AC98" s="1"/>
      <c r="AD98" s="1"/>
    </row>
    <row r="99" spans="3:30">
      <c r="C99" s="53"/>
      <c r="D99" s="57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3"/>
      <c r="S99" s="53"/>
      <c r="T99" s="53"/>
      <c r="U99" s="59"/>
      <c r="V99" s="53"/>
      <c r="W99" s="53"/>
      <c r="X99" s="53"/>
      <c r="Y99" s="53"/>
    </row>
    <row r="100" spans="3:30">
      <c r="C100" s="53"/>
      <c r="D100" s="61" t="s">
        <v>163</v>
      </c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74">
        <f>+X89</f>
        <v>0</v>
      </c>
      <c r="R100" s="74"/>
      <c r="S100" s="74"/>
      <c r="T100" s="74"/>
      <c r="U100" s="63"/>
      <c r="V100" s="53"/>
      <c r="W100" s="53"/>
      <c r="X100" s="53"/>
      <c r="Y100" s="53"/>
    </row>
    <row r="101" spans="3:30"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</row>
    <row r="102" spans="3:30"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</row>
  </sheetData>
  <mergeCells count="267">
    <mergeCell ref="Q78:AA81"/>
    <mergeCell ref="A5:D5"/>
    <mergeCell ref="P6:R6"/>
    <mergeCell ref="S6:V6"/>
    <mergeCell ref="P7:R7"/>
    <mergeCell ref="X11:X12"/>
    <mergeCell ref="P9:R9"/>
    <mergeCell ref="S9:V9"/>
    <mergeCell ref="P10:R10"/>
    <mergeCell ref="S10:V10"/>
    <mergeCell ref="A1:G1"/>
    <mergeCell ref="H1:V1"/>
    <mergeCell ref="A3:L3"/>
    <mergeCell ref="A4:D4"/>
    <mergeCell ref="E4:G4"/>
    <mergeCell ref="P4:R4"/>
    <mergeCell ref="A8:D8"/>
    <mergeCell ref="E8:G8"/>
    <mergeCell ref="S4:V4"/>
    <mergeCell ref="P5:R5"/>
    <mergeCell ref="S5:V5"/>
    <mergeCell ref="E6:G6"/>
    <mergeCell ref="E5:G5"/>
    <mergeCell ref="H5:J5"/>
    <mergeCell ref="K5:O5"/>
    <mergeCell ref="H6:J6"/>
    <mergeCell ref="K6:O6"/>
    <mergeCell ref="S7:V7"/>
    <mergeCell ref="P8:R8"/>
    <mergeCell ref="S8:V8"/>
    <mergeCell ref="H7:J7"/>
    <mergeCell ref="K7:O7"/>
    <mergeCell ref="H8:J8"/>
    <mergeCell ref="K8:O8"/>
    <mergeCell ref="A7:D7"/>
    <mergeCell ref="E7:G7"/>
    <mergeCell ref="A6:D6"/>
    <mergeCell ref="H4:J4"/>
    <mergeCell ref="K4:O4"/>
    <mergeCell ref="A11:D11"/>
    <mergeCell ref="F11:G11"/>
    <mergeCell ref="I11:J11"/>
    <mergeCell ref="K11:O11"/>
    <mergeCell ref="H10:J10"/>
    <mergeCell ref="K10:O10"/>
    <mergeCell ref="A10:D10"/>
    <mergeCell ref="E10:G10"/>
    <mergeCell ref="A9:D9"/>
    <mergeCell ref="E9:G9"/>
    <mergeCell ref="H9:J9"/>
    <mergeCell ref="K9:O9"/>
    <mergeCell ref="P11:R11"/>
    <mergeCell ref="S11:V11"/>
    <mergeCell ref="U22:V22"/>
    <mergeCell ref="Q23:Q24"/>
    <mergeCell ref="R23:R24"/>
    <mergeCell ref="S23:T24"/>
    <mergeCell ref="U23:V24"/>
    <mergeCell ref="U25:V26"/>
    <mergeCell ref="U27:V28"/>
    <mergeCell ref="Q15:R15"/>
    <mergeCell ref="S15:V17"/>
    <mergeCell ref="Q18:R21"/>
    <mergeCell ref="S18:T21"/>
    <mergeCell ref="U18:V21"/>
    <mergeCell ref="A19:A21"/>
    <mergeCell ref="B19:G21"/>
    <mergeCell ref="H19:I21"/>
    <mergeCell ref="A22:A23"/>
    <mergeCell ref="B22:G22"/>
    <mergeCell ref="H22:I23"/>
    <mergeCell ref="C23:D23"/>
    <mergeCell ref="F23:G23"/>
    <mergeCell ref="AA13:AC45"/>
    <mergeCell ref="A14:C15"/>
    <mergeCell ref="D14:I15"/>
    <mergeCell ref="X14:X29"/>
    <mergeCell ref="A16:G17"/>
    <mergeCell ref="H16:I17"/>
    <mergeCell ref="A18:G18"/>
    <mergeCell ref="H18:I18"/>
    <mergeCell ref="A24:A25"/>
    <mergeCell ref="B24:G25"/>
    <mergeCell ref="H24:I25"/>
    <mergeCell ref="Q25:Q26"/>
    <mergeCell ref="Q22:R22"/>
    <mergeCell ref="S22:T22"/>
    <mergeCell ref="R25:R26"/>
    <mergeCell ref="S25:T26"/>
    <mergeCell ref="A26:A27"/>
    <mergeCell ref="B26:G27"/>
    <mergeCell ref="H26:I27"/>
    <mergeCell ref="Q27:Q28"/>
    <mergeCell ref="R27:R28"/>
    <mergeCell ref="S27:T28"/>
    <mergeCell ref="B28:G28"/>
    <mergeCell ref="I28:I29"/>
    <mergeCell ref="L28:L29"/>
    <mergeCell ref="M28:M29"/>
    <mergeCell ref="S29:T30"/>
    <mergeCell ref="X31:X32"/>
    <mergeCell ref="A34:I35"/>
    <mergeCell ref="Q35:R35"/>
    <mergeCell ref="S35:V36"/>
    <mergeCell ref="X35:X45"/>
    <mergeCell ref="A36:D36"/>
    <mergeCell ref="E36:H36"/>
    <mergeCell ref="U29:V30"/>
    <mergeCell ref="N28:N29"/>
    <mergeCell ref="O28:O29"/>
    <mergeCell ref="P28:P29"/>
    <mergeCell ref="A37:D37"/>
    <mergeCell ref="E37:H37"/>
    <mergeCell ref="Q37:R38"/>
    <mergeCell ref="Q29:Q30"/>
    <mergeCell ref="R29:R30"/>
    <mergeCell ref="B29:G29"/>
    <mergeCell ref="S37:U38"/>
    <mergeCell ref="Q40:R40"/>
    <mergeCell ref="V37:V38"/>
    <mergeCell ref="E41:H41"/>
    <mergeCell ref="Q41:R41"/>
    <mergeCell ref="S39:U39"/>
    <mergeCell ref="S40:U40"/>
    <mergeCell ref="A38:B38"/>
    <mergeCell ref="C38:D38"/>
    <mergeCell ref="E38:H38"/>
    <mergeCell ref="A43:I44"/>
    <mergeCell ref="Q43:R43"/>
    <mergeCell ref="S43:U43"/>
    <mergeCell ref="Q44:R44"/>
    <mergeCell ref="S44:U44"/>
    <mergeCell ref="A39:B39"/>
    <mergeCell ref="C39:D39"/>
    <mergeCell ref="S41:U41"/>
    <mergeCell ref="Q42:R42"/>
    <mergeCell ref="S42:U42"/>
    <mergeCell ref="A41:B41"/>
    <mergeCell ref="C41:D41"/>
    <mergeCell ref="A40:B40"/>
    <mergeCell ref="C40:D40"/>
    <mergeCell ref="E40:H40"/>
    <mergeCell ref="E39:H39"/>
    <mergeCell ref="Q39:R39"/>
    <mergeCell ref="A46:D46"/>
    <mergeCell ref="E46:H46"/>
    <mergeCell ref="X46:X47"/>
    <mergeCell ref="A47:B47"/>
    <mergeCell ref="C47:D47"/>
    <mergeCell ref="E47:H47"/>
    <mergeCell ref="A45:D45"/>
    <mergeCell ref="E45:H45"/>
    <mergeCell ref="Q45:R45"/>
    <mergeCell ref="S45:U45"/>
    <mergeCell ref="S54:X54"/>
    <mergeCell ref="Y54:Z54"/>
    <mergeCell ref="Z49:Z50"/>
    <mergeCell ref="AA49:AA50"/>
    <mergeCell ref="X48:X50"/>
    <mergeCell ref="A50:B50"/>
    <mergeCell ref="C50:D50"/>
    <mergeCell ref="E50:H50"/>
    <mergeCell ref="A48:B48"/>
    <mergeCell ref="C48:D48"/>
    <mergeCell ref="E48:H48"/>
    <mergeCell ref="A49:B49"/>
    <mergeCell ref="C49:D49"/>
    <mergeCell ref="E49:H49"/>
    <mergeCell ref="A62:B72"/>
    <mergeCell ref="C62:C72"/>
    <mergeCell ref="D62:K65"/>
    <mergeCell ref="L62:P65"/>
    <mergeCell ref="L68:P69"/>
    <mergeCell ref="Q65:AA65"/>
    <mergeCell ref="Y55:Z56"/>
    <mergeCell ref="M56:N56"/>
    <mergeCell ref="O57:Q57"/>
    <mergeCell ref="S57:X57"/>
    <mergeCell ref="Y57:Z57"/>
    <mergeCell ref="S55:X56"/>
    <mergeCell ref="L55:L56"/>
    <mergeCell ref="M55:N55"/>
    <mergeCell ref="O55:Q56"/>
    <mergeCell ref="R55:R56"/>
    <mergeCell ref="A55:A56"/>
    <mergeCell ref="B55:B56"/>
    <mergeCell ref="C55:I56"/>
    <mergeCell ref="K55:K56"/>
    <mergeCell ref="I70:J72"/>
    <mergeCell ref="K70:K72"/>
    <mergeCell ref="L70:P72"/>
    <mergeCell ref="S70:U70"/>
    <mergeCell ref="V70:AA70"/>
    <mergeCell ref="S72:U72"/>
    <mergeCell ref="V72:AA72"/>
    <mergeCell ref="D66:H72"/>
    <mergeCell ref="I66:J67"/>
    <mergeCell ref="K66:K67"/>
    <mergeCell ref="L66:P67"/>
    <mergeCell ref="S66:U66"/>
    <mergeCell ref="V66:AA66"/>
    <mergeCell ref="Q67:AA67"/>
    <mergeCell ref="I68:J69"/>
    <mergeCell ref="K68:K69"/>
    <mergeCell ref="S68:U68"/>
    <mergeCell ref="A82:B92"/>
    <mergeCell ref="C82:C92"/>
    <mergeCell ref="D82:H92"/>
    <mergeCell ref="I82:J82"/>
    <mergeCell ref="I86:J86"/>
    <mergeCell ref="I90:J90"/>
    <mergeCell ref="X84:Z84"/>
    <mergeCell ref="Q73:AA75"/>
    <mergeCell ref="D74:H77"/>
    <mergeCell ref="I74:J75"/>
    <mergeCell ref="K74:K75"/>
    <mergeCell ref="L74:P75"/>
    <mergeCell ref="I76:J77"/>
    <mergeCell ref="K76:K77"/>
    <mergeCell ref="L76:P77"/>
    <mergeCell ref="A73:B81"/>
    <mergeCell ref="C73:C81"/>
    <mergeCell ref="D73:J73"/>
    <mergeCell ref="L73:P73"/>
    <mergeCell ref="D78:H81"/>
    <mergeCell ref="I78:J79"/>
    <mergeCell ref="K78:K79"/>
    <mergeCell ref="L78:P79"/>
    <mergeCell ref="I80:J81"/>
    <mergeCell ref="I91:J91"/>
    <mergeCell ref="I92:J92"/>
    <mergeCell ref="R93:V93"/>
    <mergeCell ref="K86:K89"/>
    <mergeCell ref="L86:P89"/>
    <mergeCell ref="I87:J87"/>
    <mergeCell ref="I88:J88"/>
    <mergeCell ref="I89:J89"/>
    <mergeCell ref="I85:J85"/>
    <mergeCell ref="K82:K85"/>
    <mergeCell ref="L82:P85"/>
    <mergeCell ref="I83:J83"/>
    <mergeCell ref="I84:J84"/>
    <mergeCell ref="R85:V85"/>
    <mergeCell ref="Z1:AG1"/>
    <mergeCell ref="Q96:T96"/>
    <mergeCell ref="Q98:T98"/>
    <mergeCell ref="Q100:T100"/>
    <mergeCell ref="K90:K92"/>
    <mergeCell ref="L90:P92"/>
    <mergeCell ref="X86:Z86"/>
    <mergeCell ref="X88:Z88"/>
    <mergeCell ref="X89:Z89"/>
    <mergeCell ref="X87:Z87"/>
    <mergeCell ref="X85:Z85"/>
    <mergeCell ref="Q82:AB83"/>
    <mergeCell ref="L80:P81"/>
    <mergeCell ref="U76:X76"/>
    <mergeCell ref="S77:X77"/>
    <mergeCell ref="K80:K81"/>
    <mergeCell ref="V68:AA68"/>
    <mergeCell ref="Q69:AA69"/>
    <mergeCell ref="R62:AA62"/>
    <mergeCell ref="Q63:AA63"/>
    <mergeCell ref="S64:U64"/>
    <mergeCell ref="V64:AA64"/>
    <mergeCell ref="S52:W52"/>
    <mergeCell ref="C54:Q54"/>
  </mergeCells>
  <phoneticPr fontId="0" type="noConversion"/>
  <pageMargins left="0.31" right="0.28999999999999998" top="0.93" bottom="0.92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architetto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Rossi Alexia</dc:creator>
  <cp:keywords/>
  <dc:description/>
  <cp:lastModifiedBy>X</cp:lastModifiedBy>
  <cp:revision/>
  <dcterms:created xsi:type="dcterms:W3CDTF">2000-08-22T15:19:25Z</dcterms:created>
  <dcterms:modified xsi:type="dcterms:W3CDTF">2022-08-02T14:38:38Z</dcterms:modified>
  <cp:category/>
  <cp:contentStatus/>
</cp:coreProperties>
</file>