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questionari" sheetId="1" r:id="rId1"/>
    <sheet name="calcoli" sheetId="2" r:id="rId2"/>
    <sheet name="TITOLO" sheetId="3" r:id="rId3"/>
    <sheet name="Questionario" sheetId="4" r:id="rId4"/>
    <sheet name="a) SEZIONE DI APPARTENENZA b) COMPILA IL QUESTIONARIO" sheetId="5" r:id="rId5"/>
    <sheet name="c) Per quali motivi avete iscritto il Vostro bambino-bambina" sheetId="6" r:id="rId6"/>
    <sheet name="% ANDAMENTO RISPOSTE MOTIVAZIONI INSCRIZIONI" sheetId="7" r:id="rId7"/>
    <sheet name="INFORMAZIONI PREVENTIVE ISCRIZIONE BAMBINO-A" sheetId="8" r:id="rId8"/>
    <sheet name="INFORMAZIONI PREVENTIVE X ISCRIZIONE BAMBINO-In che Modo" sheetId="9" r:id="rId9"/>
    <sheet name="INFORMAZIONI PREVENTIVE X ISCRIZIONE BAMBINO-In che Modo_2" sheetId="10" r:id="rId10"/>
    <sheet name="DOMANDE SU ELEMENTI CHE CARATTERIZZANO IL SERVIZIO" sheetId="11" r:id="rId11"/>
    <sheet name="ITEM- 1" sheetId="12" r:id="rId12"/>
    <sheet name="ITEM - 2 " sheetId="13" r:id="rId13"/>
    <sheet name="ITEM - 3" sheetId="14" r:id="rId14"/>
    <sheet name="ITEM - 4" sheetId="15" r:id="rId15"/>
    <sheet name="ITEM - 5" sheetId="16" r:id="rId16"/>
    <sheet name="ITEM - 6" sheetId="17" r:id="rId17"/>
    <sheet name="ITEM - 7" sheetId="18" r:id="rId18"/>
    <sheet name="ITEM - 8" sheetId="19" r:id="rId19"/>
    <sheet name="ITEM - 9" sheetId="20" r:id="rId20"/>
    <sheet name="ITEM - 10" sheetId="21" r:id="rId21"/>
    <sheet name="ITEM - 11" sheetId="22" r:id="rId22"/>
    <sheet name="ITEM - 12" sheetId="23" r:id="rId23"/>
    <sheet name="ITEM - 13" sheetId="24" r:id="rId24"/>
    <sheet name="ITEM - 14" sheetId="25" r:id="rId25"/>
    <sheet name="ITEM - 15" sheetId="26" r:id="rId26"/>
    <sheet name="ITEM - 16" sheetId="27" r:id="rId27"/>
    <sheet name="ITEM - 17" sheetId="28" r:id="rId28"/>
    <sheet name="ITEM - 18" sheetId="29" r:id="rId29"/>
    <sheet name="ITEM - 19" sheetId="30" r:id="rId30"/>
    <sheet name="ITEM - 20" sheetId="31" r:id="rId31"/>
    <sheet name="ITEM - 21" sheetId="32" r:id="rId32"/>
    <sheet name="ITEM - 22" sheetId="33" r:id="rId33"/>
    <sheet name="ITEM - 23" sheetId="34" r:id="rId34"/>
    <sheet name="ITEM - 24" sheetId="35" r:id="rId35"/>
    <sheet name="ITEM - 25" sheetId="36" r:id="rId36"/>
    <sheet name="ITEM - 26" sheetId="37" r:id="rId37"/>
    <sheet name="ITEM - 27" sheetId="38" r:id="rId38"/>
    <sheet name="ITEM - 28" sheetId="39" r:id="rId39"/>
    <sheet name="ITEM - 29" sheetId="40" r:id="rId40"/>
    <sheet name="ITEM - 30" sheetId="41" r:id="rId41"/>
    <sheet name="ITEM - 31" sheetId="42" r:id="rId42"/>
    <sheet name="ITEM - 32" sheetId="43" r:id="rId43"/>
    <sheet name="VALUTAZIONE COMPLESSIVA ESPERIENZA BAMBINO-A" sheetId="44" r:id="rId44"/>
    <sheet name="VALUTAZIONE COMPLESSIVA SERVIZIO OFFERTO" sheetId="45" r:id="rId45"/>
    <sheet name="SUGGERIMENTI" sheetId="46" r:id="rId46"/>
  </sheets>
  <definedNames/>
  <calcPr fullCalcOnLoad="1"/>
</workbook>
</file>

<file path=xl/sharedStrings.xml><?xml version="1.0" encoding="utf-8"?>
<sst xmlns="http://schemas.openxmlformats.org/spreadsheetml/2006/main" count="534" uniqueCount="151">
  <si>
    <t>-</t>
  </si>
  <si>
    <t>Questionario nr.</t>
  </si>
  <si>
    <t xml:space="preserve">  a)</t>
  </si>
  <si>
    <t>Sezione Appartenenza 1) piccoli, 2) medi, 3) grandi</t>
  </si>
  <si>
    <t xml:space="preserve">  b)</t>
  </si>
  <si>
    <t>Compila il questionario: 1) Padre, 2) Madre, 3) entrambi</t>
  </si>
  <si>
    <t xml:space="preserve">  c)</t>
  </si>
  <si>
    <r>
      <rPr>
        <sz val="10"/>
        <rFont val="Arial"/>
        <family val="2"/>
      </rPr>
      <t xml:space="preserve">1) </t>
    </r>
    <r>
      <rPr>
        <b/>
        <sz val="10"/>
        <rFont val="Arial"/>
        <family val="2"/>
      </rPr>
      <t>SI,</t>
    </r>
    <r>
      <rPr>
        <sz val="10"/>
        <rFont val="Arial"/>
        <family val="2"/>
      </rPr>
      <t xml:space="preserve"> 2)</t>
    </r>
    <r>
      <rPr>
        <b/>
        <sz val="10"/>
        <rFont val="Arial"/>
        <family val="2"/>
      </rPr>
      <t xml:space="preserve"> NO</t>
    </r>
  </si>
  <si>
    <t>non avevamo alternative</t>
  </si>
  <si>
    <t>per esigenze di lavoro</t>
  </si>
  <si>
    <t>condividiamo il progetto educativo</t>
  </si>
  <si>
    <t>il costo è minore di un Nido privato o di una baby – sitter</t>
  </si>
  <si>
    <t>l'asilo Nido è un ambiente sicuro e affidabile</t>
  </si>
  <si>
    <t>siamo stati consigliati dal pediatra</t>
  </si>
  <si>
    <t>siamo stati consigliati da altri genitori</t>
  </si>
  <si>
    <t>pensiamo sia di aiuto alla educazione del bambino</t>
  </si>
  <si>
    <t>conoscevano l'ambiente per esperienza diretta</t>
  </si>
  <si>
    <t>Altro</t>
  </si>
  <si>
    <t xml:space="preserve">  d)</t>
  </si>
  <si>
    <t>Per decidere di iscrivere il Vostro bambino/a avete acquisito informazioni preventive? 1) SI, 2) NO</t>
  </si>
  <si>
    <t>Se avete risposto SI, in che modo?  1) SI, 2) NO</t>
  </si>
  <si>
    <r>
      <rPr>
        <sz val="10"/>
        <rFont val="Arial"/>
        <family val="2"/>
      </rPr>
      <t xml:space="preserve"> 1) </t>
    </r>
    <r>
      <rPr>
        <b/>
        <sz val="10"/>
        <rFont val="Arial"/>
        <family val="2"/>
      </rPr>
      <t xml:space="preserve">SI, </t>
    </r>
    <r>
      <rPr>
        <sz val="10"/>
        <rFont val="Arial"/>
        <family val="2"/>
      </rPr>
      <t>2)</t>
    </r>
    <r>
      <rPr>
        <b/>
        <sz val="10"/>
        <rFont val="Arial"/>
        <family val="2"/>
      </rPr>
      <t xml:space="preserve"> NO</t>
    </r>
  </si>
  <si>
    <t>ci siamo rivolti agli uffici comunali</t>
  </si>
  <si>
    <t>ci siamo rivolti direttamente all'Asilo Nido</t>
  </si>
  <si>
    <t>ci siamo rivolti a conoscenti</t>
  </si>
  <si>
    <t>abbiamo consultato il sito internet del Comune</t>
  </si>
  <si>
    <t xml:space="preserve">abbiamo letto la carta servizi </t>
  </si>
  <si>
    <t>abbiamo partecipato alla “giornata aperta” dell'Asilo Nido</t>
  </si>
  <si>
    <t xml:space="preserve">  e)</t>
  </si>
  <si>
    <t>tot.</t>
  </si>
  <si>
    <r>
      <rPr>
        <b/>
        <sz val="10"/>
        <rFont val="Arial"/>
        <family val="2"/>
      </rPr>
      <t>S</t>
    </r>
    <r>
      <rPr>
        <sz val="10"/>
        <rFont val="Arial"/>
        <family val="2"/>
      </rPr>
      <t>oddisfatto</t>
    </r>
  </si>
  <si>
    <t>facilita di acquisire informazioni sull'organizzazione del Nido (Quanto è Soddisfatto) (Quanto è Importante)</t>
  </si>
  <si>
    <r>
      <rPr>
        <b/>
        <sz val="10"/>
        <rFont val="Arial"/>
        <family val="2"/>
      </rPr>
      <t>I</t>
    </r>
    <r>
      <rPr>
        <sz val="10"/>
        <rFont val="Arial"/>
        <family val="2"/>
      </rPr>
      <t>mportante</t>
    </r>
  </si>
  <si>
    <t xml:space="preserve">Procedura per iscrizione del bambino </t>
  </si>
  <si>
    <t>Tempi di risposta sull'esito della domanda di iscrizione</t>
  </si>
  <si>
    <t>Tempi per l'inserimento del bambino</t>
  </si>
  <si>
    <t>Modalità d'inserimento del bambino</t>
  </si>
  <si>
    <t>Esito inserimento del bambino</t>
  </si>
  <si>
    <t>Adeguatezza dei locali del Nido</t>
  </si>
  <si>
    <t>Adeguatezza degli spazi esterni</t>
  </si>
  <si>
    <t>Livello manutenzione edificio e strutture</t>
  </si>
  <si>
    <t>Igiene e pulizia</t>
  </si>
  <si>
    <t>Funzionalità degli spazi ad usi specifici (gioco/riposo)</t>
  </si>
  <si>
    <t>Adeguatezza degli arredi e dei materiali</t>
  </si>
  <si>
    <t>Assenza dei pericoli e rischi fisici per i bambini</t>
  </si>
  <si>
    <t>Soddisfatto</t>
  </si>
  <si>
    <t>Organizzazione della giornata – tipo del bambino                            (pasti, sonno, gioco)</t>
  </si>
  <si>
    <t>Importante</t>
  </si>
  <si>
    <t>Competenza e preparazione del personale</t>
  </si>
  <si>
    <t>Comprensione e sostegno nell'affrontare i problemi con i genitori</t>
  </si>
  <si>
    <t>Cortesia del personale educativo nei confronti dei genitori</t>
  </si>
  <si>
    <t>Rapporto affettivo tra il personale educativo e il bambino</t>
  </si>
  <si>
    <t>Discrezione e riservatezza del personale educativo</t>
  </si>
  <si>
    <t>Appropriatezza del cibo e della dieta</t>
  </si>
  <si>
    <t>Contenuti del progetto educativo – didattico</t>
  </si>
  <si>
    <t>Continuità con la Scuola dell'infanzia</t>
  </si>
  <si>
    <t>Documentazione delle esperienze realizzate dal bambino</t>
  </si>
  <si>
    <t>Sviluppo delle capacità relazionali del bambino</t>
  </si>
  <si>
    <t>Apprendimento del bambino</t>
  </si>
  <si>
    <t>Conoscenza delle proposte educative realizzate nella giornata</t>
  </si>
  <si>
    <t>Occasione di partecipazione dei genitori alle attività del Nido</t>
  </si>
  <si>
    <t>Attenzione alla salute del bambino</t>
  </si>
  <si>
    <t>Costo della retta</t>
  </si>
  <si>
    <t>Orario di ingresso nel Servizio</t>
  </si>
  <si>
    <t>Orario di uscita dal Servizio</t>
  </si>
  <si>
    <t>Tempo di apertura del Nido nel corso dell'anno</t>
  </si>
  <si>
    <t>f )</t>
  </si>
  <si>
    <t>Come valutate complessivamente l'esperienza del Vostro bambino all'Asilo Nido? Da (1= pessima) a (10= ottima)</t>
  </si>
  <si>
    <t>g )</t>
  </si>
  <si>
    <t>Come valutate complessivamente il servizio offerto dall'Asilo Nido? Da (1- pessima) a (10- ottima)</t>
  </si>
  <si>
    <t>h )</t>
  </si>
  <si>
    <t>Volete indicare suggerimenti e/o proposte per migliorare la qualità dell'Asilo Nido?</t>
  </si>
  <si>
    <t xml:space="preserve">- Maggiore attenzione all'alimentazione con prodotti più sani;                         - Un po' più attenzione a pulire i bambini dopo i pasti/merenda e quando devono soffiare il nasino;                                                                            - Più attenzione alla pulizia del bambino quando è il raffreddore;                     - No! Solo grazie per tutto il lavoro e pazienza!                                             - Quando si potrà, vorremmo essere più coinvolti.                                         - Sacchetto sul cestino esterno, all'entrata del nido; Comunicazioni date dalle educatrici inviate via mail/via chat (senza possibilità di risposta); Purtroppo i cartelli sopra il fasciatoio, essendo sempre di corsa, non sono letti spesso da me.                                                                                                           - Modificare orario di uscita almeno fino alle 16.30 come per tutti gli altri nido anche in tempo di covid!!!                                                                            - Mi piacerebbe avere più informazioni relative a mio figlio, o qualche piccola riunione o colloquio con maestre. (consigli e miglioramenti). Sicuramente il covid ha limitato la cosa, ma magari due righe scritte.                                    - Consegnare lavori durante l'anno e non solo il quadernone a fine anno; condivisione delle probematiche e anche dei progressi.                                  - Cercare di cambiare il menu con supporto di esperti, ci sono merende dolci quasi ogni giorno. - </t>
  </si>
  <si>
    <t>nr. Questionari</t>
  </si>
  <si>
    <t xml:space="preserve">Sezione Appartenenza </t>
  </si>
  <si>
    <t>piccoli</t>
  </si>
  <si>
    <t>medi</t>
  </si>
  <si>
    <t>grandi</t>
  </si>
  <si>
    <t>QUESTIONARI RACCOLTI</t>
  </si>
  <si>
    <t>NON RISPONDE</t>
  </si>
  <si>
    <t>Compila il questionario:  Padre, Madre, entrambi</t>
  </si>
  <si>
    <t>Padre</t>
  </si>
  <si>
    <t>Madre</t>
  </si>
  <si>
    <t>Entrambi</t>
  </si>
  <si>
    <t xml:space="preserve">Per quali motivi avete iscritto il vostro bambino/a all'asilo nido?  </t>
  </si>
  <si>
    <t>SI</t>
  </si>
  <si>
    <t>NO</t>
  </si>
  <si>
    <t>conoscevamo l'ambiente per esperienza diretta</t>
  </si>
  <si>
    <t>non risponde</t>
  </si>
  <si>
    <t xml:space="preserve">Per decidere di iscrivere il Vostro bambino/a avete acquisito informazioni preventive? </t>
  </si>
  <si>
    <t xml:space="preserve">Se avete risposto SI, in che modo?  </t>
  </si>
  <si>
    <t>somma si</t>
  </si>
  <si>
    <t>somma no</t>
  </si>
  <si>
    <t xml:space="preserve">Elementi che caratterizzano il servizio (1 o 2 per niente, 3 o 4 Poco, 5 o 6 Abbastanza, 7 o 8 o 9 Soddisfatto, 10 Totalmente) </t>
  </si>
  <si>
    <t xml:space="preserve">PER NIENTE </t>
  </si>
  <si>
    <t xml:space="preserve">POCO </t>
  </si>
  <si>
    <t xml:space="preserve">ABBASTANZA </t>
  </si>
  <si>
    <t>SODDISFATTO / IMPORTANTE</t>
  </si>
  <si>
    <t>TOTALMENTE SODDISFATTO / ASSOLUTAMENTE IMPORTANTE</t>
  </si>
  <si>
    <t>IMPORTANTE</t>
  </si>
  <si>
    <t>TOTALMENTE /  ASSOLUTAMENTE</t>
  </si>
  <si>
    <t>livello soddisfazione</t>
  </si>
  <si>
    <t>livello importanza</t>
  </si>
  <si>
    <t>Adeguatezza degli spazi interni</t>
  </si>
  <si>
    <t>Organizzazione della giornata – tipo del bambino (pasti, sonno, gioco)</t>
  </si>
  <si>
    <t>TOT SODDISFAZIONE</t>
  </si>
  <si>
    <t>TOT IMPORTANZA</t>
  </si>
  <si>
    <t>Come valutate complessivamente l'esperienza del Vostro bambino all'Asilo Nido? Da (1- pessima) a (10- ottima)</t>
  </si>
  <si>
    <t>g) Come valutate complessivamente il servizio offerto dall'Asilo Nido? Da (1- pessima) a (10- ottima)</t>
  </si>
  <si>
    <r>
      <rPr>
        <sz val="20"/>
        <rFont val="Arial"/>
        <family val="2"/>
      </rPr>
      <t xml:space="preserve">          COMUNE DI ESTE               </t>
    </r>
    <r>
      <rPr>
        <sz val="16"/>
        <rFont val="Arial"/>
        <family val="2"/>
      </rPr>
      <t>ASILO NIDO COMUNALE “ARCOBALENA”</t>
    </r>
  </si>
  <si>
    <t>UFFICIO ASILO NIDO</t>
  </si>
  <si>
    <t>ITEM 2</t>
  </si>
  <si>
    <t>ANNO</t>
  </si>
  <si>
    <r>
      <rPr>
        <sz val="12"/>
        <rFont val="Arial"/>
        <family val="2"/>
      </rPr>
      <t xml:space="preserve">                                                                                                                                                                                  </t>
    </r>
    <r>
      <rPr>
        <sz val="14"/>
        <rFont val="Arial"/>
        <family val="2"/>
      </rPr>
      <t xml:space="preserve">Annualmente si effettua un'analisi sulla soddisfazione degli utenti dell'Asilo nido comunale per rilevare il livello di gradimento espresso dai genitori sul servizio offerto, con l'obiettivo di rilevare i punti di forza e le criticità, per attivare gli eventuali ed opportuni interventi migliorativi. 
La rilevazione è effettuata utilizzando un questionario compilato in forma anonima, che permette di confrontare anche le aspettative dell'utenza con la percezione reale del servizio erogato, in riferimento ai diversi fattori di valutazione proposti. </t>
    </r>
  </si>
  <si>
    <t xml:space="preserve"> </t>
  </si>
  <si>
    <t>ANNO 2022 Questionari n° 32</t>
  </si>
  <si>
    <t>SODDISFAZIONE -  non risponde</t>
  </si>
  <si>
    <t>IMPORTANZA –       non risponde</t>
  </si>
  <si>
    <t>ITEM -1</t>
  </si>
  <si>
    <t>ITEM -2</t>
  </si>
  <si>
    <t>ITEM – 3</t>
  </si>
  <si>
    <t>ITEM – 4</t>
  </si>
  <si>
    <t>ITEM – 5</t>
  </si>
  <si>
    <t>ITEM – 6</t>
  </si>
  <si>
    <t>ITEM -7</t>
  </si>
  <si>
    <t>ITEM – 8</t>
  </si>
  <si>
    <t>ITEM – 9</t>
  </si>
  <si>
    <t>ITEM -10</t>
  </si>
  <si>
    <t>ITEM -11</t>
  </si>
  <si>
    <t>ITEM -12</t>
  </si>
  <si>
    <t>ITEM -13</t>
  </si>
  <si>
    <t>ITEM -14</t>
  </si>
  <si>
    <t>ITEM -15</t>
  </si>
  <si>
    <t>ITEM -16</t>
  </si>
  <si>
    <t>ITEM -17</t>
  </si>
  <si>
    <t>ITEM -18</t>
  </si>
  <si>
    <t>ITEM -19</t>
  </si>
  <si>
    <t>ITEM -20</t>
  </si>
  <si>
    <t>ITEM -21</t>
  </si>
  <si>
    <t>ITEM -22</t>
  </si>
  <si>
    <t>ITEM – 23</t>
  </si>
  <si>
    <t>ITEM – 24</t>
  </si>
  <si>
    <t>ITEM – 25</t>
  </si>
  <si>
    <t>ITEM – 26</t>
  </si>
  <si>
    <t>ITEM – 27</t>
  </si>
  <si>
    <t>ITEM – 28</t>
  </si>
  <si>
    <t>ITEM – 29</t>
  </si>
  <si>
    <t>ITEM – 30</t>
  </si>
  <si>
    <t>ITEM – 31</t>
  </si>
  <si>
    <t>ITEM – 32</t>
  </si>
  <si>
    <t>Suggerimenti e Osservazioni</t>
  </si>
</sst>
</file>

<file path=xl/styles.xml><?xml version="1.0" encoding="utf-8"?>
<styleSheet xmlns="http://schemas.openxmlformats.org/spreadsheetml/2006/main">
  <numFmts count="5">
    <numFmt numFmtId="164" formatCode="General"/>
    <numFmt numFmtId="165" formatCode="0"/>
    <numFmt numFmtId="166" formatCode="General"/>
    <numFmt numFmtId="167" formatCode="0.00"/>
    <numFmt numFmtId="168" formatCode="0.0%"/>
  </numFmts>
  <fonts count="22">
    <font>
      <sz val="10"/>
      <name val="Arial"/>
      <family val="2"/>
    </font>
    <font>
      <b/>
      <sz val="10"/>
      <name val="Arial"/>
      <family val="2"/>
    </font>
    <font>
      <sz val="14"/>
      <name val="Arial"/>
      <family val="2"/>
    </font>
    <font>
      <b/>
      <sz val="9"/>
      <name val="Arial"/>
      <family val="2"/>
    </font>
    <font>
      <sz val="20"/>
      <name val="Arial"/>
      <family val="2"/>
    </font>
    <font>
      <sz val="16"/>
      <name val="Arial"/>
      <family val="2"/>
    </font>
    <font>
      <sz val="12"/>
      <name val="Arial"/>
      <family val="2"/>
    </font>
    <font>
      <sz val="6"/>
      <name val="Times New Roman"/>
      <family val="1"/>
    </font>
    <font>
      <b/>
      <sz val="13"/>
      <color indexed="8"/>
      <name val="Arial"/>
      <family val="2"/>
    </font>
    <font>
      <i/>
      <sz val="14"/>
      <color indexed="8"/>
      <name val="Arial"/>
      <family val="2"/>
    </font>
    <font>
      <b/>
      <sz val="14"/>
      <color indexed="8"/>
      <name val="Arial"/>
      <family val="2"/>
    </font>
    <font>
      <sz val="9"/>
      <color indexed="8"/>
      <name val="Arial"/>
      <family val="2"/>
    </font>
    <font>
      <sz val="10"/>
      <color indexed="8"/>
      <name val="Arial"/>
      <family val="2"/>
    </font>
    <font>
      <b/>
      <sz val="12"/>
      <color indexed="25"/>
      <name val="Arial"/>
      <family val="2"/>
    </font>
    <font>
      <b/>
      <sz val="12"/>
      <color indexed="8"/>
      <name val="Arial"/>
      <family val="2"/>
    </font>
    <font>
      <b/>
      <sz val="14"/>
      <color indexed="21"/>
      <name val="Arial"/>
      <family val="2"/>
    </font>
    <font>
      <b/>
      <sz val="14"/>
      <color indexed="16"/>
      <name val="Arial"/>
      <family val="2"/>
    </font>
    <font>
      <b/>
      <sz val="12"/>
      <color indexed="10"/>
      <name val="Arial"/>
      <family val="2"/>
    </font>
    <font>
      <b/>
      <sz val="12"/>
      <name val="Arial"/>
      <family val="2"/>
    </font>
    <font>
      <sz val="10"/>
      <color indexed="18"/>
      <name val="Arial"/>
      <family val="2"/>
    </font>
    <font>
      <b/>
      <sz val="15"/>
      <color indexed="8"/>
      <name val="Arial"/>
      <family val="2"/>
    </font>
    <font>
      <sz val="28"/>
      <name val="Arial"/>
      <family val="2"/>
    </font>
  </fonts>
  <fills count="8">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s>
  <borders count="18">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2">
    <xf numFmtId="164" fontId="0" fillId="0" borderId="0" xfId="0" applyAlignment="1">
      <alignment/>
    </xf>
    <xf numFmtId="164" fontId="0" fillId="0" borderId="1" xfId="0" applyBorder="1" applyAlignment="1">
      <alignment/>
    </xf>
    <xf numFmtId="164" fontId="0" fillId="0" borderId="1" xfId="0" applyBorder="1" applyAlignment="1">
      <alignment horizontal="center"/>
    </xf>
    <xf numFmtId="164" fontId="0" fillId="0" borderId="0" xfId="0" applyAlignment="1">
      <alignment horizontal="center"/>
    </xf>
    <xf numFmtId="164" fontId="1" fillId="0" borderId="1" xfId="0" applyFont="1" applyBorder="1" applyAlignment="1">
      <alignment/>
    </xf>
    <xf numFmtId="164" fontId="1" fillId="0" borderId="1" xfId="0" applyFont="1" applyBorder="1" applyAlignment="1">
      <alignment horizontal="center"/>
    </xf>
    <xf numFmtId="164" fontId="2" fillId="0" borderId="0" xfId="0" applyFont="1" applyAlignment="1">
      <alignment horizontal="center"/>
    </xf>
    <xf numFmtId="164" fontId="0" fillId="0" borderId="1" xfId="0" applyFont="1" applyBorder="1" applyAlignment="1">
      <alignment horizontal="center"/>
    </xf>
    <xf numFmtId="165" fontId="0" fillId="0" borderId="1" xfId="0" applyNumberFormat="1" applyFont="1" applyBorder="1" applyAlignment="1">
      <alignment horizontal="center"/>
    </xf>
    <xf numFmtId="164" fontId="1" fillId="0" borderId="2" xfId="0" applyFont="1" applyBorder="1" applyAlignment="1">
      <alignment wrapText="1"/>
    </xf>
    <xf numFmtId="164" fontId="3" fillId="0" borderId="2" xfId="0" applyFont="1" applyBorder="1" applyAlignment="1">
      <alignment horizontal="left" vertical="center" wrapText="1"/>
    </xf>
    <xf numFmtId="164" fontId="3" fillId="0" borderId="3" xfId="0" applyFont="1" applyBorder="1" applyAlignment="1">
      <alignment horizontal="center" vertical="center" wrapText="1"/>
    </xf>
    <xf numFmtId="164" fontId="3" fillId="0" borderId="4" xfId="0" applyFont="1" applyBorder="1" applyAlignment="1">
      <alignment horizontal="center" vertical="center" wrapText="1"/>
    </xf>
    <xf numFmtId="165" fontId="1" fillId="0" borderId="2" xfId="0" applyNumberFormat="1" applyFont="1" applyBorder="1" applyAlignment="1">
      <alignment/>
    </xf>
    <xf numFmtId="165" fontId="0" fillId="0" borderId="1" xfId="0" applyNumberFormat="1" applyBorder="1" applyAlignment="1">
      <alignment/>
    </xf>
    <xf numFmtId="165" fontId="0" fillId="0" borderId="1" xfId="0" applyNumberFormat="1" applyBorder="1" applyAlignment="1">
      <alignment horizontal="center"/>
    </xf>
    <xf numFmtId="164" fontId="3" fillId="0" borderId="2" xfId="0" applyFont="1" applyBorder="1" applyAlignment="1">
      <alignment wrapText="1"/>
    </xf>
    <xf numFmtId="164" fontId="3" fillId="0" borderId="5" xfId="0" applyFont="1" applyBorder="1" applyAlignment="1">
      <alignment horizontal="center" vertical="center" wrapText="1"/>
    </xf>
    <xf numFmtId="164" fontId="3" fillId="0" borderId="1" xfId="0" applyFont="1" applyBorder="1" applyAlignment="1">
      <alignment horizontal="center" vertical="center" wrapText="1"/>
    </xf>
    <xf numFmtId="164" fontId="0" fillId="0" borderId="2" xfId="0" applyBorder="1" applyAlignment="1">
      <alignment horizontal="center" vertical="center"/>
    </xf>
    <xf numFmtId="164" fontId="1" fillId="0" borderId="2" xfId="0" applyFont="1" applyBorder="1" applyAlignment="1">
      <alignment horizontal="center"/>
    </xf>
    <xf numFmtId="164" fontId="1" fillId="0" borderId="2" xfId="0" applyFont="1" applyBorder="1" applyAlignment="1">
      <alignment horizontal="center" vertical="center" wrapText="1"/>
    </xf>
    <xf numFmtId="164" fontId="1" fillId="0" borderId="1" xfId="0" applyNumberFormat="1" applyFont="1" applyBorder="1" applyAlignment="1">
      <alignment horizontal="center"/>
    </xf>
    <xf numFmtId="164" fontId="0" fillId="0" borderId="0" xfId="0" applyNumberFormat="1" applyAlignment="1">
      <alignment horizontal="center"/>
    </xf>
    <xf numFmtId="164" fontId="0" fillId="0" borderId="0" xfId="0" applyNumberFormat="1" applyAlignment="1">
      <alignment/>
    </xf>
    <xf numFmtId="164" fontId="3" fillId="0" borderId="2" xfId="0" applyFont="1" applyBorder="1" applyAlignment="1">
      <alignment horizontal="center" vertical="center" wrapText="1"/>
    </xf>
    <xf numFmtId="164" fontId="0" fillId="0" borderId="2" xfId="0" applyFill="1" applyBorder="1" applyAlignment="1">
      <alignment horizontal="center" vertical="center"/>
    </xf>
    <xf numFmtId="164" fontId="1" fillId="0" borderId="2" xfId="0" applyFont="1" applyFill="1" applyBorder="1" applyAlignment="1">
      <alignment horizontal="center"/>
    </xf>
    <xf numFmtId="164" fontId="3" fillId="0" borderId="2" xfId="0" applyFont="1" applyFill="1" applyBorder="1" applyAlignment="1">
      <alignment horizontal="left" vertical="center" wrapText="1"/>
    </xf>
    <xf numFmtId="164" fontId="0" fillId="0" borderId="1" xfId="0" applyFill="1" applyBorder="1" applyAlignment="1">
      <alignment/>
    </xf>
    <xf numFmtId="165" fontId="0" fillId="0" borderId="1" xfId="0" applyNumberFormat="1" applyFill="1" applyBorder="1" applyAlignment="1">
      <alignment/>
    </xf>
    <xf numFmtId="165" fontId="0" fillId="0" borderId="1" xfId="0" applyNumberFormat="1" applyFill="1" applyBorder="1" applyAlignment="1">
      <alignment horizontal="center"/>
    </xf>
    <xf numFmtId="164" fontId="1" fillId="0" borderId="1" xfId="0" applyFont="1" applyFill="1" applyBorder="1" applyAlignment="1">
      <alignment horizontal="center"/>
    </xf>
    <xf numFmtId="164" fontId="1" fillId="0" borderId="1" xfId="0" applyNumberFormat="1" applyFont="1" applyFill="1" applyBorder="1" applyAlignment="1">
      <alignment horizontal="center"/>
    </xf>
    <xf numFmtId="164" fontId="3" fillId="0" borderId="2" xfId="0" applyFont="1" applyFill="1" applyBorder="1" applyAlignment="1">
      <alignment horizontal="center" vertical="center" wrapText="1"/>
    </xf>
    <xf numFmtId="164" fontId="0" fillId="0" borderId="0" xfId="0" applyNumberFormat="1" applyFill="1" applyAlignment="1">
      <alignment horizontal="center"/>
    </xf>
    <xf numFmtId="164" fontId="0" fillId="0" borderId="0" xfId="0" applyNumberFormat="1" applyFill="1" applyAlignment="1">
      <alignment/>
    </xf>
    <xf numFmtId="164" fontId="0" fillId="0" borderId="0" xfId="0" applyFill="1" applyAlignment="1">
      <alignment/>
    </xf>
    <xf numFmtId="164" fontId="0" fillId="0" borderId="2" xfId="0" applyBorder="1" applyAlignment="1">
      <alignment/>
    </xf>
    <xf numFmtId="164" fontId="2" fillId="0" borderId="2" xfId="0" applyFont="1" applyBorder="1" applyAlignment="1">
      <alignment horizontal="center"/>
    </xf>
    <xf numFmtId="164" fontId="0" fillId="0" borderId="0" xfId="0" applyFont="1" applyAlignment="1">
      <alignment vertical="top" wrapText="1"/>
    </xf>
    <xf numFmtId="164" fontId="1" fillId="0" borderId="2" xfId="0" applyFont="1" applyBorder="1" applyAlignment="1">
      <alignment horizontal="left"/>
    </xf>
    <xf numFmtId="164" fontId="0" fillId="0" borderId="2" xfId="0" applyBorder="1" applyAlignment="1">
      <alignment horizontal="center"/>
    </xf>
    <xf numFmtId="164" fontId="0" fillId="0" borderId="6" xfId="0" applyBorder="1" applyAlignment="1">
      <alignment horizontal="center"/>
    </xf>
    <xf numFmtId="164" fontId="0" fillId="0" borderId="2" xfId="0" applyFont="1" applyBorder="1" applyAlignment="1">
      <alignment/>
    </xf>
    <xf numFmtId="164" fontId="1" fillId="2" borderId="2" xfId="0" applyFont="1" applyFill="1" applyBorder="1" applyAlignment="1">
      <alignment horizontal="left"/>
    </xf>
    <xf numFmtId="164" fontId="0" fillId="2" borderId="2" xfId="0" applyFill="1" applyBorder="1" applyAlignment="1">
      <alignment horizontal="center" vertical="center"/>
    </xf>
    <xf numFmtId="164" fontId="0" fillId="0" borderId="2" xfId="0" applyFont="1" applyBorder="1" applyAlignment="1">
      <alignment horizontal="center"/>
    </xf>
    <xf numFmtId="164" fontId="1" fillId="0" borderId="2" xfId="0" applyFont="1" applyBorder="1" applyAlignment="1">
      <alignment horizontal="center" wrapText="1"/>
    </xf>
    <xf numFmtId="167" fontId="0" fillId="0" borderId="2" xfId="0" applyNumberFormat="1" applyBorder="1" applyAlignment="1">
      <alignment horizontal="center"/>
    </xf>
    <xf numFmtId="167" fontId="0" fillId="0" borderId="2" xfId="0" applyNumberFormat="1" applyBorder="1" applyAlignment="1">
      <alignment/>
    </xf>
    <xf numFmtId="164" fontId="0" fillId="3" borderId="2" xfId="0" applyFill="1" applyBorder="1" applyAlignment="1">
      <alignment/>
    </xf>
    <xf numFmtId="167" fontId="0" fillId="0" borderId="0" xfId="0" applyNumberFormat="1" applyAlignment="1">
      <alignment/>
    </xf>
    <xf numFmtId="164" fontId="1" fillId="0" borderId="0" xfId="0" applyFont="1" applyAlignment="1">
      <alignment/>
    </xf>
    <xf numFmtId="164" fontId="0" fillId="3" borderId="2" xfId="0" applyFill="1" applyBorder="1" applyAlignment="1">
      <alignment horizontal="center"/>
    </xf>
    <xf numFmtId="164" fontId="0" fillId="3" borderId="2" xfId="0" applyFill="1" applyBorder="1" applyAlignment="1">
      <alignment horizontal="center" vertical="center"/>
    </xf>
    <xf numFmtId="164" fontId="0" fillId="0" borderId="0" xfId="0" applyBorder="1" applyAlignment="1">
      <alignment horizontal="center"/>
    </xf>
    <xf numFmtId="164" fontId="1" fillId="0" borderId="0" xfId="0" applyFont="1" applyAlignment="1">
      <alignment horizontal="center"/>
    </xf>
    <xf numFmtId="164" fontId="1" fillId="0" borderId="2" xfId="0" applyFont="1" applyBorder="1" applyAlignment="1">
      <alignment horizontal="left" vertical="center" wrapText="1"/>
    </xf>
    <xf numFmtId="164" fontId="0" fillId="0" borderId="2" xfId="0" applyNumberFormat="1" applyFont="1" applyBorder="1" applyAlignment="1">
      <alignment wrapText="1"/>
    </xf>
    <xf numFmtId="164" fontId="0" fillId="0" borderId="0" xfId="0" applyBorder="1" applyAlignment="1">
      <alignment horizontal="center" vertical="center"/>
    </xf>
    <xf numFmtId="164" fontId="0" fillId="2" borderId="0" xfId="0" applyFill="1" applyAlignment="1">
      <alignment horizontal="center" vertical="center"/>
    </xf>
    <xf numFmtId="164" fontId="0" fillId="2" borderId="0" xfId="0" applyFont="1" applyFill="1" applyAlignment="1">
      <alignment horizontal="center"/>
    </xf>
    <xf numFmtId="164" fontId="0" fillId="2" borderId="2" xfId="0" applyNumberFormat="1" applyFill="1" applyBorder="1" applyAlignment="1">
      <alignment horizontal="center"/>
    </xf>
    <xf numFmtId="164" fontId="1" fillId="0" borderId="0" xfId="0" applyFont="1" applyBorder="1" applyAlignment="1">
      <alignment horizontal="center"/>
    </xf>
    <xf numFmtId="164" fontId="0" fillId="0" borderId="0" xfId="0" applyAlignment="1">
      <alignment horizontal="center" vertical="center"/>
    </xf>
    <xf numFmtId="164" fontId="2" fillId="0" borderId="0" xfId="0" applyFont="1" applyBorder="1" applyAlignment="1">
      <alignment horizontal="center"/>
    </xf>
    <xf numFmtId="164" fontId="1" fillId="0" borderId="0" xfId="0" applyFont="1" applyBorder="1" applyAlignment="1">
      <alignment wrapText="1"/>
    </xf>
    <xf numFmtId="164" fontId="0" fillId="4" borderId="7" xfId="0" applyFill="1" applyBorder="1" applyAlignment="1">
      <alignment horizontal="center" vertical="center"/>
    </xf>
    <xf numFmtId="164" fontId="4" fillId="4" borderId="8" xfId="0" applyFont="1" applyFill="1" applyBorder="1" applyAlignment="1">
      <alignment horizontal="center" vertical="center" wrapText="1"/>
    </xf>
    <xf numFmtId="164" fontId="1" fillId="4" borderId="9" xfId="0" applyFont="1" applyFill="1" applyBorder="1" applyAlignment="1">
      <alignment horizontal="center" vertical="center"/>
    </xf>
    <xf numFmtId="164" fontId="0" fillId="4" borderId="10" xfId="0" applyFill="1" applyBorder="1" applyAlignment="1">
      <alignment/>
    </xf>
    <xf numFmtId="164" fontId="0" fillId="4" borderId="0" xfId="0" applyFill="1" applyAlignment="1">
      <alignment/>
    </xf>
    <xf numFmtId="164" fontId="0" fillId="4" borderId="11" xfId="0" applyFill="1" applyBorder="1" applyAlignment="1">
      <alignment/>
    </xf>
    <xf numFmtId="164" fontId="1" fillId="4" borderId="0" xfId="0" applyFont="1" applyFill="1" applyAlignment="1">
      <alignment horizontal="center" vertical="center"/>
    </xf>
    <xf numFmtId="164" fontId="1" fillId="4" borderId="12" xfId="0" applyFont="1" applyFill="1" applyBorder="1" applyAlignment="1">
      <alignment horizontal="center" vertical="center"/>
    </xf>
    <xf numFmtId="164" fontId="0" fillId="4" borderId="13" xfId="0" applyFill="1" applyBorder="1" applyAlignment="1">
      <alignment/>
    </xf>
    <xf numFmtId="164" fontId="0" fillId="4" borderId="14" xfId="0" applyFill="1" applyBorder="1" applyAlignment="1">
      <alignment/>
    </xf>
    <xf numFmtId="164" fontId="0" fillId="4" borderId="15" xfId="0" applyFill="1" applyBorder="1" applyAlignment="1">
      <alignment/>
    </xf>
    <xf numFmtId="164" fontId="0" fillId="4" borderId="14" xfId="0" applyFill="1" applyBorder="1" applyAlignment="1">
      <alignment horizontal="center" vertical="center"/>
    </xf>
    <xf numFmtId="164" fontId="0" fillId="4" borderId="16" xfId="0" applyFill="1" applyBorder="1" applyAlignment="1">
      <alignment horizontal="center" vertical="center"/>
    </xf>
    <xf numFmtId="164" fontId="6" fillId="4" borderId="17" xfId="0" applyFont="1" applyFill="1" applyBorder="1" applyAlignment="1">
      <alignment horizontal="left" vertical="top" wrapText="1"/>
    </xf>
    <xf numFmtId="164" fontId="1" fillId="0" borderId="0" xfId="0" applyFont="1" applyAlignment="1">
      <alignment horizontal="center" vertical="center"/>
    </xf>
    <xf numFmtId="164" fontId="6" fillId="5" borderId="0" xfId="0" applyFont="1" applyFill="1" applyBorder="1" applyAlignment="1">
      <alignment horizontal="center" vertical="center"/>
    </xf>
    <xf numFmtId="164" fontId="6" fillId="0" borderId="0" xfId="0" applyFont="1" applyAlignment="1">
      <alignment/>
    </xf>
    <xf numFmtId="164" fontId="0" fillId="5" borderId="0" xfId="0" applyNumberFormat="1" applyFill="1" applyBorder="1" applyAlignment="1">
      <alignment horizontal="center" vertical="center"/>
    </xf>
    <xf numFmtId="164" fontId="0" fillId="0" borderId="2" xfId="0" applyFont="1" applyBorder="1" applyAlignment="1">
      <alignment horizontal="left" vertical="center"/>
    </xf>
    <xf numFmtId="164" fontId="17" fillId="0" borderId="2" xfId="0" applyNumberFormat="1" applyFont="1" applyBorder="1" applyAlignment="1">
      <alignment/>
    </xf>
    <xf numFmtId="164" fontId="14" fillId="0" borderId="2" xfId="0" applyNumberFormat="1" applyFont="1" applyBorder="1" applyAlignment="1">
      <alignment/>
    </xf>
    <xf numFmtId="164" fontId="0" fillId="0" borderId="0" xfId="0" applyBorder="1" applyAlignment="1">
      <alignment horizontal="left" vertical="center"/>
    </xf>
    <xf numFmtId="164" fontId="18" fillId="0" borderId="0" xfId="0" applyFont="1" applyAlignment="1">
      <alignment/>
    </xf>
    <xf numFmtId="164" fontId="0" fillId="6" borderId="0" xfId="0" applyNumberFormat="1" applyFill="1" applyBorder="1" applyAlignment="1">
      <alignment horizontal="center" vertical="center"/>
    </xf>
    <xf numFmtId="164" fontId="6" fillId="6" borderId="0" xfId="0" applyFont="1" applyFill="1" applyAlignment="1">
      <alignment/>
    </xf>
    <xf numFmtId="164" fontId="18" fillId="0" borderId="2" xfId="0" applyNumberFormat="1" applyFont="1" applyBorder="1" applyAlignment="1">
      <alignment/>
    </xf>
    <xf numFmtId="164" fontId="17" fillId="0" borderId="0" xfId="0" applyFont="1" applyBorder="1" applyAlignment="1">
      <alignment/>
    </xf>
    <xf numFmtId="164" fontId="21" fillId="2" borderId="2" xfId="0" applyFont="1" applyFill="1" applyBorder="1" applyAlignment="1">
      <alignment horizontal="center" vertical="center"/>
    </xf>
    <xf numFmtId="164" fontId="0" fillId="7" borderId="0" xfId="0" applyFill="1" applyAlignment="1">
      <alignment/>
    </xf>
    <xf numFmtId="164" fontId="1" fillId="7" borderId="2" xfId="0" applyNumberFormat="1" applyFont="1" applyFill="1" applyBorder="1" applyAlignment="1">
      <alignment horizontal="left" vertical="center" wrapText="1"/>
    </xf>
    <xf numFmtId="164" fontId="1" fillId="7" borderId="0" xfId="0" applyFont="1" applyFill="1" applyBorder="1" applyAlignment="1">
      <alignment horizontal="center" vertical="center"/>
    </xf>
    <xf numFmtId="164" fontId="1" fillId="7" borderId="0" xfId="0" applyFont="1" applyFill="1" applyBorder="1" applyAlignment="1">
      <alignment/>
    </xf>
    <xf numFmtId="164" fontId="1" fillId="7" borderId="2" xfId="0" applyNumberFormat="1" applyFont="1" applyFill="1" applyBorder="1" applyAlignment="1">
      <alignment horizontal="left" vertical="center"/>
    </xf>
    <xf numFmtId="164" fontId="1" fillId="7"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996633"/>
      <rgbColor rgb="00800080"/>
      <rgbColor rgb="00008080"/>
      <rgbColor rgb="00CCCCCC"/>
      <rgbColor rgb="00808080"/>
      <rgbColor rgb="0083CAFF"/>
      <rgbColor rgb="00CC6633"/>
      <rgbColor rgb="00FFFFCC"/>
      <rgbColor rgb="00CCFFFF"/>
      <rgbColor rgb="00660066"/>
      <rgbColor rgb="00FF8080"/>
      <rgbColor rgb="000099FF"/>
      <rgbColor rgb="00D9D9D9"/>
      <rgbColor rgb="00280099"/>
      <rgbColor rgb="00FF00FF"/>
      <rgbColor rgb="00FFFF66"/>
      <rgbColor rgb="0000FFFF"/>
      <rgbColor rgb="00800080"/>
      <rgbColor rgb="007E0021"/>
      <rgbColor rgb="00008080"/>
      <rgbColor rgb="002300DC"/>
      <rgbColor rgb="0000DCFF"/>
      <rgbColor rgb="00CCFFFF"/>
      <rgbColor rgb="00E6E64C"/>
      <rgbColor rgb="00FFFF99"/>
      <rgbColor rgb="0099CCFF"/>
      <rgbColor rgb="00FF99CC"/>
      <rgbColor rgb="00CC99FF"/>
      <rgbColor rgb="00FFCC99"/>
      <rgbColor rgb="003366FF"/>
      <rgbColor rgb="0033CCCC"/>
      <rgbColor rgb="00CCCC00"/>
      <rgbColor rgb="00FFD320"/>
      <rgbColor rgb="00FF9900"/>
      <rgbColor rgb="00FF420E"/>
      <rgbColor rgb="00666699"/>
      <rgbColor rgb="00B3B3B3"/>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a) SEZIONE DI APPARTENENZA</a:t>
            </a:r>
          </a:p>
        </c:rich>
      </c:tx>
      <c:layout>
        <c:manualLayout>
          <c:xMode val="factor"/>
          <c:yMode val="factor"/>
          <c:x val="-0.0385"/>
          <c:y val="0.05475"/>
        </c:manualLayout>
      </c:layout>
      <c:spPr>
        <a:gradFill rotWithShape="1">
          <a:gsLst>
            <a:gs pos="0">
              <a:srgbClr val="FFFF66"/>
            </a:gs>
            <a:gs pos="100000">
              <a:srgbClr val="996633"/>
            </a:gs>
          </a:gsLst>
          <a:lin ang="2700000" scaled="1"/>
        </a:gradFill>
      </c:spPr>
    </c:title>
    <c:view3D>
      <c:rotX val="25"/>
      <c:rotY val="5"/>
      <c:depthPercent val="100"/>
      <c:rAngAx val="1"/>
    </c:view3D>
    <c:plotArea>
      <c:layout>
        <c:manualLayout>
          <c:xMode val="edge"/>
          <c:yMode val="edge"/>
          <c:x val="0.01975"/>
          <c:y val="0.37625"/>
          <c:w val="0.767"/>
          <c:h val="0.51825"/>
        </c:manualLayout>
      </c:layout>
      <c:bar3DChart>
        <c:barDir val="col"/>
        <c:grouping val="clustered"/>
        <c:varyColors val="0"/>
        <c:ser>
          <c:idx val="0"/>
          <c:order val="0"/>
          <c:tx>
            <c:strRef>
              <c:f>calcoli!$D$3</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83CAFF"/>
              </a:solidFill>
              <a:ln w="3175">
                <a:noFill/>
              </a:ln>
            </c:spPr>
          </c:dPt>
          <c:dLbls>
            <c:numFmt formatCode="General" sourceLinked="1"/>
            <c:spPr>
              <a:noFill/>
              <a:ln>
                <a:noFill/>
              </a:ln>
            </c:spPr>
            <c:txPr>
              <a:bodyPr vert="horz" rot="0" anchor="ctr"/>
              <a:lstStyle/>
              <a:p>
                <a:pPr algn="ctr">
                  <a:defRPr lang="en-US" cap="none" sz="1400" b="0" i="1"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calcoli!$D$4</c:f>
              <c:numCache/>
            </c:numRef>
          </c:val>
          <c:shape val="box"/>
        </c:ser>
        <c:ser>
          <c:idx val="1"/>
          <c:order val="1"/>
          <c:tx>
            <c:strRef>
              <c:f>calcoli!$E$3</c:f>
            </c:strRef>
          </c:tx>
          <c:spPr>
            <a:solidFill>
              <a:srgbClr val="0099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calcoli!$E$4</c:f>
              <c:numCache/>
            </c:numRef>
          </c:val>
          <c:shape val="box"/>
        </c:ser>
        <c:ser>
          <c:idx val="2"/>
          <c:order val="2"/>
          <c:tx>
            <c:strRef>
              <c:f>calcoli!$F$3</c:f>
            </c:strRef>
          </c:tx>
          <c:spPr>
            <a:solidFill>
              <a:srgbClr val="2300D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calcoli!$F$4</c:f>
              <c:numCache/>
            </c:numRef>
          </c:val>
          <c:shape val="box"/>
        </c:ser>
        <c:gapWidth val="100"/>
        <c:shape val="box"/>
        <c:axId val="42441684"/>
        <c:axId val="46430837"/>
      </c:bar3DChart>
      <c:dateAx>
        <c:axId val="4244168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900" b="0" i="0" u="none" baseline="0">
                <a:solidFill>
                  <a:srgbClr val="000000"/>
                </a:solidFill>
                <a:latin typeface="Arial"/>
                <a:ea typeface="Arial"/>
                <a:cs typeface="Arial"/>
              </a:defRPr>
            </a:pPr>
          </a:p>
        </c:txPr>
        <c:crossAx val="46430837"/>
        <c:crossesAt val="0"/>
        <c:auto val="0"/>
        <c:noMultiLvlLbl val="0"/>
      </c:dateAx>
      <c:valAx>
        <c:axId val="4643083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2441684"/>
        <c:crossesAt val="1"/>
        <c:crossBetween val="between"/>
        <c:dispUnits/>
        <c:majorUnit val="2"/>
      </c:valAx>
      <c:spPr>
        <a:noFill/>
        <a:ln>
          <a:noFill/>
        </a:ln>
      </c:spPr>
    </c:plotArea>
    <c:legend>
      <c:legendPos val="r"/>
      <c:layout>
        <c:manualLayout>
          <c:xMode val="edge"/>
          <c:yMode val="edge"/>
          <c:x val="0.8025"/>
          <c:y val="0.36625"/>
          <c:w val="0.1255"/>
          <c:h val="0.127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N°28 ITEMS PER UN TOTALE DI 928 RISPOSTE   
SU ELEMENTI CHE CARATTERIZZANO IL SERVIZIO
QUANTO E' IMPORTANTE?</a:t>
            </a:r>
          </a:p>
        </c:rich>
      </c:tx>
      <c:layout>
        <c:manualLayout>
          <c:xMode val="factor"/>
          <c:yMode val="factor"/>
          <c:x val="-0.0605"/>
          <c:y val="0.0075"/>
        </c:manualLayout>
      </c:layout>
      <c:spPr>
        <a:gradFill rotWithShape="1">
          <a:gsLst>
            <a:gs pos="0">
              <a:srgbClr val="FFFF66"/>
            </a:gs>
            <a:gs pos="100000">
              <a:srgbClr val="996633"/>
            </a:gs>
          </a:gsLst>
          <a:lin ang="2700000" scaled="1"/>
        </a:gradFill>
      </c:spPr>
    </c:title>
    <c:view3D>
      <c:rotX val="6"/>
      <c:rotY val="10"/>
      <c:depthPercent val="100"/>
      <c:rAngAx val="1"/>
    </c:view3D>
    <c:plotArea>
      <c:layout>
        <c:manualLayout>
          <c:xMode val="edge"/>
          <c:yMode val="edge"/>
          <c:x val="0.0325"/>
          <c:y val="0.47975"/>
          <c:w val="0.7525"/>
          <c:h val="0.511"/>
        </c:manualLayout>
      </c:layout>
      <c:bar3DChart>
        <c:barDir val="col"/>
        <c:grouping val="clustered"/>
        <c:varyColors val="0"/>
        <c:ser>
          <c:idx val="0"/>
          <c:order val="0"/>
          <c:tx>
            <c:strRef>
              <c:f>calcoli!$K$27</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calcoli!$D$93</c:f>
              <c:numCache/>
            </c:numRef>
          </c:val>
          <c:shape val="cylinder"/>
        </c:ser>
        <c:ser>
          <c:idx val="1"/>
          <c:order val="1"/>
          <c:tx>
            <c:strRef>
              <c:f>calcoli!$L$27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calcoli!$E$93</c:f>
              <c:numCache/>
            </c:numRef>
          </c:val>
          <c:shape val="cylinder"/>
        </c:ser>
        <c:ser>
          <c:idx val="2"/>
          <c:order val="2"/>
          <c:tx>
            <c:strRef>
              <c:f>calcoli!$M$27</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D320"/>
              </a:solidFill>
              <a:ln w="3175">
                <a:noFill/>
              </a:ln>
            </c:spPr>
          </c:dPt>
          <c:dLbls>
            <c:dLbl>
              <c:idx val="0"/>
            </c:dLbl>
            <c:delete val="1"/>
          </c:dLbls>
          <c:val>
            <c:numRef>
              <c:f>calcoli!$F$93</c:f>
              <c:numCache/>
            </c:numRef>
          </c:val>
          <c:shape val="cylinder"/>
        </c:ser>
        <c:ser>
          <c:idx val="3"/>
          <c:order val="3"/>
          <c:tx>
            <c:strRef>
              <c:f>calcoli!$N$27</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calcoli!$G$93</c:f>
              <c:numCache/>
            </c:numRef>
          </c:val>
          <c:shape val="cylinder"/>
        </c:ser>
        <c:ser>
          <c:idx val="4"/>
          <c:order val="4"/>
          <c:tx>
            <c:strRef>
              <c:f>calcoli!$O$27</c:f>
            </c:strRef>
          </c:tx>
          <c:spPr>
            <a:solidFill>
              <a:srgbClr val="7E002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calcoli!$H$93</c:f>
              <c:numCache/>
            </c:numRef>
          </c:val>
          <c:shape val="cylinder"/>
        </c:ser>
        <c:ser>
          <c:idx val="5"/>
          <c:order val="5"/>
          <c:tx>
            <c:strRef>
              <c:f>calcoli!$P$27</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calcoli!$I$93</c:f>
              <c:numCache/>
            </c:numRef>
          </c:val>
          <c:shape val="cylinder"/>
        </c:ser>
        <c:gapWidth val="100"/>
        <c:shape val="box"/>
        <c:axId val="10742896"/>
        <c:axId val="29577201"/>
      </c:bar3DChart>
      <c:dateAx>
        <c:axId val="1074289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577201"/>
        <c:crossesAt val="0"/>
        <c:auto val="0"/>
        <c:noMultiLvlLbl val="0"/>
      </c:dateAx>
      <c:valAx>
        <c:axId val="29577201"/>
        <c:scaling>
          <c:orientation val="minMax"/>
          <c:max val="96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0742896"/>
        <c:crossesAt val="1"/>
        <c:crossBetween val="between"/>
        <c:dispUnits/>
        <c:majorUnit val="100"/>
      </c:valAx>
      <c:spPr>
        <a:noFill/>
        <a:ln>
          <a:noFill/>
        </a:ln>
      </c:spPr>
    </c:plotArea>
    <c:legend>
      <c:legendPos val="r"/>
      <c:layout>
        <c:manualLayout>
          <c:xMode val="edge"/>
          <c:yMode val="edge"/>
          <c:x val="0.71725"/>
          <c:y val="0.386"/>
          <c:w val="0.26325"/>
          <c:h val="0.438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FACILITA' DI ACQUISIRE INFORMAZIONI SULL'ORGANIZZAZIONE DEL NIDO
Quanto è soddisfatto? Quanto è importante?</a:t>
            </a:r>
          </a:p>
        </c:rich>
      </c:tx>
      <c:layout/>
      <c:spPr>
        <a:gradFill rotWithShape="1">
          <a:gsLst>
            <a:gs pos="0">
              <a:srgbClr val="FFFF66"/>
            </a:gs>
            <a:gs pos="100000">
              <a:srgbClr val="996633"/>
            </a:gs>
          </a:gsLst>
          <a:lin ang="2700000" scaled="1"/>
        </a:gradFill>
        <a:ln w="3175">
          <a:noFill/>
        </a:ln>
      </c:spPr>
    </c:title>
    <c:plotArea>
      <c:layout>
        <c:manualLayout>
          <c:xMode val="edge"/>
          <c:yMode val="edge"/>
          <c:x val="0.01925"/>
          <c:y val="0.351"/>
          <c:w val="0.8795"/>
          <c:h val="0.591"/>
        </c:manualLayout>
      </c:layout>
      <c:lineChart>
        <c:grouping val="standard"/>
        <c:varyColors val="0"/>
        <c:ser>
          <c:idx val="0"/>
          <c:order val="0"/>
          <c:tx>
            <c:strRef>
              <c:f>calcoli!$J$28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calcoli!$D$28:$H$28</c:f>
              <c:numCache/>
            </c:numRef>
          </c:val>
          <c:smooth val="0"/>
        </c:ser>
        <c:ser>
          <c:idx val="1"/>
          <c:order val="1"/>
          <c:tx>
            <c:strRef>
              <c:f>calcoli!$J$29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calcoli!$D$29:$H$29</c:f>
              <c:numCache/>
            </c:numRef>
          </c:val>
          <c:smooth val="0"/>
        </c:ser>
        <c:marker val="1"/>
        <c:axId val="64868218"/>
        <c:axId val="46943051"/>
      </c:lineChart>
      <c:dateAx>
        <c:axId val="6486821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6943051"/>
        <c:crossesAt val="0"/>
        <c:auto val="0"/>
        <c:noMultiLvlLbl val="0"/>
      </c:dateAx>
      <c:valAx>
        <c:axId val="4694305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868218"/>
        <c:crossesAt val="1"/>
        <c:crossBetween val="midCat"/>
        <c:dispUnits/>
      </c:valAx>
      <c:spPr>
        <a:noFill/>
        <a:ln w="3175">
          <a:solidFill>
            <a:srgbClr val="B3B3B3"/>
          </a:solidFill>
        </a:ln>
      </c:spPr>
    </c:plotArea>
    <c:legend>
      <c:legendPos val="r"/>
      <c:layout>
        <c:manualLayout>
          <c:xMode val="edge"/>
          <c:yMode val="edge"/>
          <c:x val="0.83525"/>
          <c:y val="0.39"/>
          <c:w val="0.154"/>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PROCEDURA PER L'ISCRIZIONE DEL BAMBINO/A
Quanto è soddisfatto? Quanto è importante?</a:t>
            </a:r>
          </a:p>
        </c:rich>
      </c:tx>
      <c:layout/>
      <c:spPr>
        <a:gradFill rotWithShape="1">
          <a:gsLst>
            <a:gs pos="0">
              <a:srgbClr val="FFFF66"/>
            </a:gs>
            <a:gs pos="100000">
              <a:srgbClr val="996633"/>
            </a:gs>
          </a:gsLst>
          <a:lin ang="2700000" scaled="1"/>
        </a:gradFill>
        <a:ln w="3175">
          <a:noFill/>
        </a:ln>
      </c:spPr>
    </c:title>
    <c:plotArea>
      <c:layout>
        <c:manualLayout>
          <c:xMode val="edge"/>
          <c:yMode val="edge"/>
          <c:x val="0.01975"/>
          <c:y val="0.34125"/>
          <c:w val="0.87325"/>
          <c:h val="0.5895"/>
        </c:manualLayout>
      </c:layout>
      <c:lineChart>
        <c:grouping val="standard"/>
        <c:varyColors val="0"/>
        <c:ser>
          <c:idx val="0"/>
          <c:order val="0"/>
          <c:tx>
            <c:strRef>
              <c:f>calcoli!$J$28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8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calcoli!$D$30:$H$30</c:f>
              <c:numCache/>
            </c:numRef>
          </c:val>
          <c:smooth val="0"/>
        </c:ser>
        <c:ser>
          <c:idx val="1"/>
          <c:order val="1"/>
          <c:tx>
            <c:strRef>
              <c:f>calcoli!$J$29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calcoli!$D$31:$H$31</c:f>
              <c:numCache/>
            </c:numRef>
          </c:val>
          <c:smooth val="0"/>
        </c:ser>
        <c:marker val="1"/>
        <c:axId val="19834276"/>
        <c:axId val="44290757"/>
      </c:lineChart>
      <c:dateAx>
        <c:axId val="1983427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290757"/>
        <c:crossesAt val="0"/>
        <c:auto val="0"/>
        <c:noMultiLvlLbl val="0"/>
      </c:dateAx>
      <c:valAx>
        <c:axId val="4429075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9834276"/>
        <c:crossesAt val="1"/>
        <c:crossBetween val="midCat"/>
        <c:dispUnits/>
        <c:majorUnit val="5"/>
      </c:valAx>
      <c:spPr>
        <a:noFill/>
        <a:ln w="3175">
          <a:solidFill>
            <a:srgbClr val="B3B3B3"/>
          </a:solidFill>
        </a:ln>
      </c:spPr>
    </c:plotArea>
    <c:legend>
      <c:legendPos val="r"/>
      <c:layout>
        <c:manualLayout>
          <c:xMode val="edge"/>
          <c:yMode val="edge"/>
          <c:x val="0.83425"/>
          <c:y val="0.35825"/>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DI RISPOSTA SULL'ESITO DELLA DOMANDA D'ISCRIZIONE
Quanto è soddisfatto? Quanto è importante?</a:t>
            </a:r>
          </a:p>
        </c:rich>
      </c:tx>
      <c:layout>
        <c:manualLayout>
          <c:xMode val="factor"/>
          <c:yMode val="factor"/>
          <c:x val="-0.0215"/>
          <c:y val="0.002"/>
        </c:manualLayout>
      </c:layout>
      <c:spPr>
        <a:gradFill rotWithShape="1">
          <a:gsLst>
            <a:gs pos="0">
              <a:srgbClr val="FFFF66"/>
            </a:gs>
            <a:gs pos="100000">
              <a:srgbClr val="996633"/>
            </a:gs>
          </a:gsLst>
          <a:lin ang="2700000" scaled="1"/>
        </a:gradFill>
        <a:ln w="3175">
          <a:noFill/>
        </a:ln>
      </c:spPr>
    </c:title>
    <c:plotArea>
      <c:layout>
        <c:manualLayout>
          <c:xMode val="edge"/>
          <c:yMode val="edge"/>
          <c:x val="0.02"/>
          <c:y val="0.32275"/>
          <c:w val="0.87375"/>
          <c:h val="0.61525"/>
        </c:manualLayout>
      </c:layout>
      <c:lineChart>
        <c:grouping val="standard"/>
        <c:varyColors val="0"/>
        <c:ser>
          <c:idx val="0"/>
          <c:order val="0"/>
          <c:tx>
            <c:strRef>
              <c:f>calcoli!$J$32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calcoli!$D$32:$H$32</c:f>
              <c:numCache/>
            </c:numRef>
          </c:val>
          <c:smooth val="0"/>
        </c:ser>
        <c:ser>
          <c:idx val="1"/>
          <c:order val="1"/>
          <c:tx>
            <c:strRef>
              <c:f>calcoli!$J$33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calcoli!$D$33:$H$33</c:f>
              <c:numCache/>
            </c:numRef>
          </c:val>
          <c:smooth val="0"/>
        </c:ser>
        <c:marker val="1"/>
        <c:axId val="63072494"/>
        <c:axId val="30781535"/>
      </c:lineChart>
      <c:dateAx>
        <c:axId val="6307249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0781535"/>
        <c:crossesAt val="0"/>
        <c:auto val="0"/>
        <c:noMultiLvlLbl val="0"/>
      </c:dateAx>
      <c:valAx>
        <c:axId val="3078153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3072494"/>
        <c:crossesAt val="1"/>
        <c:crossBetween val="midCat"/>
        <c:dispUnits/>
        <c:majorUnit val="5"/>
      </c:valAx>
      <c:spPr>
        <a:noFill/>
        <a:ln w="3175">
          <a:solidFill>
            <a:srgbClr val="B3B3B3"/>
          </a:solidFill>
        </a:ln>
      </c:spPr>
    </c:plotArea>
    <c:legend>
      <c:legendPos val="r"/>
      <c:layout>
        <c:manualLayout>
          <c:xMode val="edge"/>
          <c:yMode val="edge"/>
          <c:x val="0.83425"/>
          <c:y val="0.33225"/>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PER L'INSERIMENTO DEL BAMBINO/A
Quanto è soddisfatto? Quanto è importante?</a:t>
            </a:r>
          </a:p>
        </c:rich>
      </c:tx>
      <c:layout>
        <c:manualLayout>
          <c:xMode val="factor"/>
          <c:yMode val="factor"/>
          <c:x val="-0.0205"/>
          <c:y val="0.0245"/>
        </c:manualLayout>
      </c:layout>
      <c:spPr>
        <a:gradFill rotWithShape="1">
          <a:gsLst>
            <a:gs pos="0">
              <a:srgbClr val="FFFF66"/>
            </a:gs>
            <a:gs pos="100000">
              <a:srgbClr val="996633"/>
            </a:gs>
          </a:gsLst>
          <a:lin ang="2700000" scaled="1"/>
        </a:gradFill>
        <a:ln w="3175">
          <a:noFill/>
        </a:ln>
      </c:spPr>
    </c:title>
    <c:plotArea>
      <c:layout>
        <c:manualLayout>
          <c:xMode val="edge"/>
          <c:yMode val="edge"/>
          <c:x val="0.01975"/>
          <c:y val="0.32275"/>
          <c:w val="0.87325"/>
          <c:h val="0.61475"/>
        </c:manualLayout>
      </c:layout>
      <c:lineChart>
        <c:grouping val="standard"/>
        <c:varyColors val="0"/>
        <c:ser>
          <c:idx val="0"/>
          <c:order val="0"/>
          <c:tx>
            <c:strRef>
              <c:f>calcoli!$J$34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calcoli!$D$34:$H$34</c:f>
              <c:numCache/>
            </c:numRef>
          </c:val>
          <c:smooth val="0"/>
        </c:ser>
        <c:ser>
          <c:idx val="1"/>
          <c:order val="1"/>
          <c:tx>
            <c:strRef>
              <c:f>calcoli!$J$35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calcoli!$D$35:$H$35</c:f>
              <c:numCache/>
            </c:numRef>
          </c:val>
          <c:smooth val="0"/>
        </c:ser>
        <c:marker val="1"/>
        <c:axId val="8598360"/>
        <c:axId val="10276377"/>
      </c:lineChart>
      <c:dateAx>
        <c:axId val="859836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0276377"/>
        <c:crossesAt val="0"/>
        <c:auto val="0"/>
        <c:noMultiLvlLbl val="0"/>
      </c:dateAx>
      <c:valAx>
        <c:axId val="1027637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8598360"/>
        <c:crossesAt val="1"/>
        <c:crossBetween val="midCat"/>
        <c:dispUnits/>
        <c:majorUnit val="5"/>
      </c:valAx>
      <c:spPr>
        <a:noFill/>
        <a:ln w="3175">
          <a:solidFill>
            <a:srgbClr val="B3B3B3"/>
          </a:solidFill>
        </a:ln>
      </c:spPr>
    </c:plotArea>
    <c:legend>
      <c:legendPos val="r"/>
      <c:layout>
        <c:manualLayout>
          <c:xMode val="edge"/>
          <c:yMode val="edge"/>
          <c:x val="0.83425"/>
          <c:y val="0.3332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MODALITA' DI INSERIMENTO DEL BAMBINO/A
Quanto è soddisfatto? Quanto è importante?</a:t>
            </a:r>
          </a:p>
        </c:rich>
      </c:tx>
      <c:layout>
        <c:manualLayout>
          <c:xMode val="factor"/>
          <c:yMode val="factor"/>
          <c:x val="-0.01525"/>
          <c:y val="0.02725"/>
        </c:manualLayout>
      </c:layout>
      <c:spPr>
        <a:gradFill rotWithShape="1">
          <a:gsLst>
            <a:gs pos="0">
              <a:srgbClr val="FFFF66"/>
            </a:gs>
            <a:gs pos="100000">
              <a:srgbClr val="996633"/>
            </a:gs>
          </a:gsLst>
          <a:lin ang="2700000" scaled="1"/>
        </a:gradFill>
        <a:ln w="3175">
          <a:noFill/>
        </a:ln>
      </c:spPr>
    </c:title>
    <c:plotArea>
      <c:layout>
        <c:manualLayout>
          <c:xMode val="edge"/>
          <c:yMode val="edge"/>
          <c:x val="0.02"/>
          <c:y val="0.319"/>
          <c:w val="0.874"/>
          <c:h val="0.616"/>
        </c:manualLayout>
      </c:layout>
      <c:lineChart>
        <c:grouping val="standard"/>
        <c:varyColors val="0"/>
        <c:ser>
          <c:idx val="0"/>
          <c:order val="0"/>
          <c:tx>
            <c:strRef>
              <c:f>calcoli!$J$36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calcoli!$D$36:$H$36</c:f>
              <c:numCache/>
            </c:numRef>
          </c:val>
          <c:smooth val="0"/>
        </c:ser>
        <c:ser>
          <c:idx val="1"/>
          <c:order val="1"/>
          <c:tx>
            <c:strRef>
              <c:f>calcoli!$J$37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calcoli!$D$37:$H$37</c:f>
              <c:numCache/>
            </c:numRef>
          </c:val>
          <c:smooth val="0"/>
        </c:ser>
        <c:marker val="1"/>
        <c:axId val="25378530"/>
        <c:axId val="27080179"/>
      </c:lineChart>
      <c:dateAx>
        <c:axId val="2537853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7080179"/>
        <c:crossesAt val="0"/>
        <c:auto val="0"/>
        <c:noMultiLvlLbl val="0"/>
      </c:dateAx>
      <c:valAx>
        <c:axId val="2708017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378530"/>
        <c:crossesAt val="1"/>
        <c:crossBetween val="midCat"/>
        <c:dispUnits/>
        <c:majorUnit val="5"/>
      </c:valAx>
      <c:spPr>
        <a:noFill/>
        <a:ln w="3175">
          <a:solidFill>
            <a:srgbClr val="B3B3B3"/>
          </a:solidFill>
        </a:ln>
      </c:spPr>
    </c:plotArea>
    <c:legend>
      <c:legendPos val="r"/>
      <c:layout>
        <c:manualLayout>
          <c:xMode val="edge"/>
          <c:yMode val="edge"/>
          <c:x val="0.83375"/>
          <c:y val="0.329"/>
          <c:w val="0.1555"/>
          <c:h val="0.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ESITO INSERIMENTO DEL BAMBINO/A
Quanto è soddisfatto? Quanto è importante?</a:t>
            </a:r>
          </a:p>
        </c:rich>
      </c:tx>
      <c:layout>
        <c:manualLayout>
          <c:xMode val="factor"/>
          <c:yMode val="factor"/>
          <c:x val="-0.02225"/>
          <c:y val="0.02675"/>
        </c:manualLayout>
      </c:layout>
      <c:spPr>
        <a:gradFill rotWithShape="1">
          <a:gsLst>
            <a:gs pos="0">
              <a:srgbClr val="FFFF66"/>
            </a:gs>
            <a:gs pos="100000">
              <a:srgbClr val="996633"/>
            </a:gs>
          </a:gsLst>
          <a:lin ang="2700000" scaled="1"/>
        </a:gradFill>
        <a:ln w="3175">
          <a:noFill/>
        </a:ln>
      </c:spPr>
    </c:title>
    <c:plotArea>
      <c:layout>
        <c:manualLayout>
          <c:xMode val="edge"/>
          <c:yMode val="edge"/>
          <c:x val="0.023"/>
          <c:y val="0.31625"/>
          <c:w val="0.87325"/>
          <c:h val="0.6165"/>
        </c:manualLayout>
      </c:layout>
      <c:lineChart>
        <c:grouping val="standard"/>
        <c:varyColors val="0"/>
        <c:ser>
          <c:idx val="0"/>
          <c:order val="0"/>
          <c:tx>
            <c:strRef>
              <c:f>calcoli!$J$38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calcoli!$D$38:$H$38</c:f>
              <c:numCache/>
            </c:numRef>
          </c:val>
          <c:smooth val="0"/>
        </c:ser>
        <c:ser>
          <c:idx val="1"/>
          <c:order val="1"/>
          <c:tx>
            <c:strRef>
              <c:f>calcoli!$J$39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calcoli!$D$39:$H$39</c:f>
              <c:numCache/>
            </c:numRef>
          </c:val>
          <c:smooth val="0"/>
        </c:ser>
        <c:marker val="1"/>
        <c:axId val="42395020"/>
        <c:axId val="46010861"/>
      </c:lineChart>
      <c:dateAx>
        <c:axId val="4239502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6010861"/>
        <c:crossesAt val="0"/>
        <c:auto val="0"/>
        <c:noMultiLvlLbl val="0"/>
      </c:dateAx>
      <c:valAx>
        <c:axId val="4601086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2395020"/>
        <c:crossesAt val="1"/>
        <c:crossBetween val="midCat"/>
        <c:dispUnits/>
        <c:majorUnit val="5"/>
      </c:valAx>
      <c:spPr>
        <a:noFill/>
        <a:ln w="3175">
          <a:solidFill>
            <a:srgbClr val="B3B3B3"/>
          </a:solidFill>
        </a:ln>
      </c:spPr>
    </c:plotArea>
    <c:legend>
      <c:legendPos val="r"/>
      <c:layout>
        <c:manualLayout>
          <c:xMode val="edge"/>
          <c:yMode val="edge"/>
          <c:x val="0.83425"/>
          <c:y val="0.33325"/>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DEI LOCALI DEL NIDO
Quanto è soddisfatto? Quanto è importante?</a:t>
            </a:r>
          </a:p>
        </c:rich>
      </c:tx>
      <c:layout>
        <c:manualLayout>
          <c:xMode val="factor"/>
          <c:yMode val="factor"/>
          <c:x val="-0.02225"/>
          <c:y val="0.0245"/>
        </c:manualLayout>
      </c:layout>
      <c:spPr>
        <a:gradFill rotWithShape="1">
          <a:gsLst>
            <a:gs pos="0">
              <a:srgbClr val="FFFF66"/>
            </a:gs>
            <a:gs pos="100000">
              <a:srgbClr val="996633"/>
            </a:gs>
          </a:gsLst>
          <a:lin ang="2700000" scaled="1"/>
        </a:gradFill>
        <a:ln w="3175">
          <a:noFill/>
        </a:ln>
      </c:spPr>
    </c:title>
    <c:plotArea>
      <c:layout>
        <c:manualLayout>
          <c:xMode val="edge"/>
          <c:yMode val="edge"/>
          <c:x val="0.01975"/>
          <c:y val="0.32275"/>
          <c:w val="0.87325"/>
          <c:h val="0.61475"/>
        </c:manualLayout>
      </c:layout>
      <c:lineChart>
        <c:grouping val="standard"/>
        <c:varyColors val="0"/>
        <c:ser>
          <c:idx val="0"/>
          <c:order val="0"/>
          <c:tx>
            <c:strRef>
              <c:f>calcoli!$J$40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calcoli!$D$40:$H$40</c:f>
              <c:numCache/>
            </c:numRef>
          </c:val>
          <c:smooth val="0"/>
        </c:ser>
        <c:ser>
          <c:idx val="1"/>
          <c:order val="1"/>
          <c:tx>
            <c:strRef>
              <c:f>calcoli!$J$41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calcoli!$D$41:$H$41</c:f>
              <c:numCache/>
            </c:numRef>
          </c:val>
          <c:smooth val="0"/>
        </c:ser>
        <c:marker val="1"/>
        <c:axId val="11444566"/>
        <c:axId val="35892231"/>
      </c:lineChart>
      <c:dateAx>
        <c:axId val="1144456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5892231"/>
        <c:crossesAt val="0"/>
        <c:auto val="0"/>
        <c:noMultiLvlLbl val="0"/>
      </c:dateAx>
      <c:valAx>
        <c:axId val="3589223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1444566"/>
        <c:crossesAt val="1"/>
        <c:crossBetween val="midCat"/>
        <c:dispUnits/>
        <c:majorUnit val="5"/>
      </c:valAx>
      <c:spPr>
        <a:noFill/>
        <a:ln w="3175">
          <a:solidFill>
            <a:srgbClr val="B3B3B3"/>
          </a:solidFill>
        </a:ln>
      </c:spPr>
    </c:plotArea>
    <c:legend>
      <c:legendPos val="r"/>
      <c:layout>
        <c:manualLayout>
          <c:xMode val="edge"/>
          <c:yMode val="edge"/>
          <c:x val="0.83425"/>
          <c:y val="0.3332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SPAZI ESTERNI
Quanto è soddisfatto? Quanto è importante?</a:t>
            </a:r>
          </a:p>
        </c:rich>
      </c:tx>
      <c:layout>
        <c:manualLayout>
          <c:xMode val="factor"/>
          <c:yMode val="factor"/>
          <c:x val="-0.021"/>
          <c:y val="0.0245"/>
        </c:manualLayout>
      </c:layout>
      <c:spPr>
        <a:gradFill rotWithShape="1">
          <a:gsLst>
            <a:gs pos="0">
              <a:srgbClr val="FFFF66"/>
            </a:gs>
            <a:gs pos="100000">
              <a:srgbClr val="996633"/>
            </a:gs>
          </a:gsLst>
          <a:lin ang="2700000" scaled="1"/>
        </a:gradFill>
        <a:ln w="3175">
          <a:noFill/>
        </a:ln>
      </c:spPr>
    </c:title>
    <c:plotArea>
      <c:layout>
        <c:manualLayout>
          <c:xMode val="edge"/>
          <c:yMode val="edge"/>
          <c:x val="0.05025"/>
          <c:y val="0.33175"/>
          <c:w val="0.81475"/>
          <c:h val="0.61525"/>
        </c:manualLayout>
      </c:layout>
      <c:lineChart>
        <c:grouping val="standard"/>
        <c:varyColors val="0"/>
        <c:ser>
          <c:idx val="0"/>
          <c:order val="0"/>
          <c:tx>
            <c:strRef>
              <c:f>calcoli!$J$42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calcoli!$D$42:$H$42</c:f>
              <c:numCache/>
            </c:numRef>
          </c:val>
          <c:smooth val="0"/>
        </c:ser>
        <c:ser>
          <c:idx val="1"/>
          <c:order val="1"/>
          <c:tx>
            <c:strRef>
              <c:f>calcoli!$J$43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calcoli!$D$43:$H$43</c:f>
              <c:numCache/>
            </c:numRef>
          </c:val>
          <c:smooth val="0"/>
        </c:ser>
        <c:marker val="1"/>
        <c:axId val="54594624"/>
        <c:axId val="21589569"/>
      </c:lineChart>
      <c:dateAx>
        <c:axId val="5459462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589569"/>
        <c:crossesAt val="0"/>
        <c:auto val="0"/>
        <c:noMultiLvlLbl val="0"/>
      </c:dateAx>
      <c:valAx>
        <c:axId val="2158956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594624"/>
        <c:crossesAt val="1"/>
        <c:crossBetween val="midCat"/>
        <c:dispUnits/>
        <c:majorUnit val="5"/>
      </c:valAx>
      <c:spPr>
        <a:noFill/>
        <a:ln w="3175">
          <a:solidFill>
            <a:srgbClr val="B3B3B3"/>
          </a:solidFill>
        </a:ln>
      </c:spPr>
    </c:plotArea>
    <c:legend>
      <c:legendPos val="r"/>
      <c:layout>
        <c:manualLayout>
          <c:xMode val="edge"/>
          <c:yMode val="edge"/>
          <c:x val="0.83325"/>
          <c:y val="0.329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LIVELLO MANUTENZIONE EDIFICIO E STRUTTURE
Quanto è soddisfatto? Quanto è importante?</a:t>
            </a:r>
          </a:p>
        </c:rich>
      </c:tx>
      <c:layout>
        <c:manualLayout>
          <c:xMode val="factor"/>
          <c:yMode val="factor"/>
          <c:x val="0.008"/>
          <c:y val="0.025"/>
        </c:manualLayout>
      </c:layout>
      <c:spPr>
        <a:gradFill rotWithShape="1">
          <a:gsLst>
            <a:gs pos="0">
              <a:srgbClr val="FFFF66"/>
            </a:gs>
            <a:gs pos="100000">
              <a:srgbClr val="996633"/>
            </a:gs>
          </a:gsLst>
          <a:lin ang="2700000" scaled="1"/>
        </a:gradFill>
        <a:ln w="3175">
          <a:noFill/>
        </a:ln>
      </c:spPr>
    </c:title>
    <c:plotArea>
      <c:layout>
        <c:manualLayout>
          <c:xMode val="edge"/>
          <c:yMode val="edge"/>
          <c:x val="0.051"/>
          <c:y val="0.33275"/>
          <c:w val="0.81525"/>
          <c:h val="0.6165"/>
        </c:manualLayout>
      </c:layout>
      <c:lineChart>
        <c:grouping val="standard"/>
        <c:varyColors val="0"/>
        <c:ser>
          <c:idx val="0"/>
          <c:order val="0"/>
          <c:tx>
            <c:strRef>
              <c:f>calcoli!$J$44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calcoli!$D$44:$H$44</c:f>
              <c:numCache/>
            </c:numRef>
          </c:val>
          <c:smooth val="0"/>
        </c:ser>
        <c:ser>
          <c:idx val="1"/>
          <c:order val="1"/>
          <c:tx>
            <c:strRef>
              <c:f>calcoli!$J$45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calcoli!$D$45:$H$45</c:f>
              <c:numCache/>
            </c:numRef>
          </c:val>
          <c:smooth val="0"/>
        </c:ser>
        <c:marker val="1"/>
        <c:axId val="60088394"/>
        <c:axId val="3924635"/>
      </c:lineChart>
      <c:dateAx>
        <c:axId val="6008839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924635"/>
        <c:crossesAt val="0"/>
        <c:auto val="0"/>
        <c:noMultiLvlLbl val="0"/>
      </c:dateAx>
      <c:valAx>
        <c:axId val="392463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0088394"/>
        <c:crossesAt val="1"/>
        <c:crossBetween val="midCat"/>
        <c:dispUnits/>
        <c:majorUnit val="5"/>
      </c:valAx>
      <c:spPr>
        <a:noFill/>
        <a:ln w="3175">
          <a:solidFill>
            <a:srgbClr val="B3B3B3"/>
          </a:solidFill>
        </a:ln>
      </c:spPr>
    </c:plotArea>
    <c:legend>
      <c:legendPos val="r"/>
      <c:layout>
        <c:manualLayout>
          <c:xMode val="edge"/>
          <c:yMode val="edge"/>
          <c:x val="0.83425"/>
          <c:y val="0.3302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b) COMPILA IL QUESTIONARIO</a:t>
            </a:r>
          </a:p>
        </c:rich>
      </c:tx>
      <c:layout>
        <c:manualLayout>
          <c:xMode val="factor"/>
          <c:yMode val="factor"/>
          <c:x val="-0.02875"/>
          <c:y val="0.04875"/>
        </c:manualLayout>
      </c:layout>
      <c:spPr>
        <a:gradFill rotWithShape="1">
          <a:gsLst>
            <a:gs pos="0">
              <a:srgbClr val="FFFF66"/>
            </a:gs>
            <a:gs pos="100000">
              <a:srgbClr val="996633"/>
            </a:gs>
          </a:gsLst>
          <a:lin ang="2700000" scaled="1"/>
        </a:gradFill>
      </c:spPr>
    </c:title>
    <c:view3D>
      <c:rotX val="25"/>
      <c:rotY val="5"/>
      <c:depthPercent val="100"/>
      <c:rAngAx val="1"/>
    </c:view3D>
    <c:plotArea>
      <c:layout>
        <c:manualLayout>
          <c:xMode val="edge"/>
          <c:yMode val="edge"/>
          <c:x val="0.0205"/>
          <c:y val="0.375"/>
          <c:w val="0.73925"/>
          <c:h val="0.52275"/>
        </c:manualLayout>
      </c:layout>
      <c:bar3DChart>
        <c:barDir val="col"/>
        <c:grouping val="clustered"/>
        <c:varyColors val="0"/>
        <c:ser>
          <c:idx val="0"/>
          <c:order val="0"/>
          <c:tx>
            <c:strRef>
              <c:f>calcoli!$D$5</c:f>
            </c:strRef>
          </c:tx>
          <c:spPr>
            <a:solidFill>
              <a:srgbClr val="28009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0099"/>
              </a:solidFill>
              <a:ln w="3175">
                <a:noFill/>
              </a:ln>
            </c:spPr>
          </c:dPt>
          <c:dLbls>
            <c:numFmt formatCode="General" sourceLinked="1"/>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calcoli!$D$6</c:f>
              <c:numCache/>
            </c:numRef>
          </c:val>
          <c:shape val="box"/>
        </c:ser>
        <c:ser>
          <c:idx val="1"/>
          <c:order val="1"/>
          <c:tx>
            <c:strRef>
              <c:f>calcoli!$E$5</c:f>
            </c:strRef>
          </c:tx>
          <c:spPr>
            <a:solidFill>
              <a:srgbClr val="FF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a:ln w="3175">
                <a:noFill/>
              </a:ln>
            </c:spPr>
          </c:dPt>
          <c:dLbls>
            <c:numFmt formatCode="General" sourceLinked="1"/>
            <c:spPr>
              <a:noFill/>
              <a:ln>
                <a:noFill/>
              </a:ln>
            </c:spPr>
            <c:txPr>
              <a:bodyPr vert="horz" rot="0" anchor="ctr"/>
              <a:lstStyle/>
              <a:p>
                <a:pPr algn="ctr">
                  <a:defRPr lang="en-US" cap="none" sz="1200" b="1" i="0" u="none" baseline="0">
                    <a:solidFill>
                      <a:srgbClr val="CC6633"/>
                    </a:solidFill>
                    <a:latin typeface="Arial"/>
                    <a:ea typeface="Arial"/>
                    <a:cs typeface="Arial"/>
                  </a:defRPr>
                </a:pPr>
              </a:p>
            </c:txPr>
            <c:showLegendKey val="0"/>
            <c:showVal val="1"/>
            <c:showBubbleSize val="0"/>
            <c:showCatName val="0"/>
            <c:showSerName val="0"/>
            <c:showPercent val="0"/>
            <c:separator>
</c:separator>
          </c:dLbls>
          <c:val>
            <c:numRef>
              <c:f>calcoli!$E$6</c:f>
              <c:numCache/>
            </c:numRef>
          </c:val>
          <c:shape val="box"/>
        </c:ser>
        <c:ser>
          <c:idx val="2"/>
          <c:order val="2"/>
          <c:tx>
            <c:strRef>
              <c:f>calcoli!$F$5</c:f>
            </c:strRef>
          </c:tx>
          <c:spPr>
            <a:solidFill>
              <a:srgbClr val="800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separator>
</c:separator>
          </c:dLbls>
          <c:val>
            <c:numRef>
              <c:f>calcoli!$F$6</c:f>
              <c:numCache/>
            </c:numRef>
          </c:val>
          <c:shape val="box"/>
        </c:ser>
        <c:gapWidth val="100"/>
        <c:shape val="box"/>
        <c:axId val="15224350"/>
        <c:axId val="2801423"/>
      </c:bar3DChart>
      <c:dateAx>
        <c:axId val="1522435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900" b="0" i="0" u="none" baseline="0">
                <a:solidFill>
                  <a:srgbClr val="000000"/>
                </a:solidFill>
                <a:latin typeface="Arial"/>
                <a:ea typeface="Arial"/>
                <a:cs typeface="Arial"/>
              </a:defRPr>
            </a:pPr>
          </a:p>
        </c:txPr>
        <c:crossAx val="2801423"/>
        <c:crossesAt val="0"/>
        <c:auto val="0"/>
        <c:noMultiLvlLbl val="0"/>
      </c:dateAx>
      <c:valAx>
        <c:axId val="280142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224350"/>
        <c:crossesAt val="1"/>
        <c:crossBetween val="between"/>
        <c:dispUnits/>
        <c:majorUnit val="2"/>
      </c:valAx>
      <c:spPr>
        <a:noFill/>
        <a:ln>
          <a:noFill/>
        </a:ln>
      </c:spPr>
    </c:plotArea>
    <c:legend>
      <c:legendPos val="r"/>
      <c:layout>
        <c:manualLayout>
          <c:xMode val="edge"/>
          <c:yMode val="edge"/>
          <c:x val="0.76875"/>
          <c:y val="0.36125"/>
          <c:w val="0.16225"/>
          <c:h val="0.12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IGIENE E PULIZIA
Quanto è soddisfatto? Quanto è importante?</a:t>
            </a:r>
          </a:p>
        </c:rich>
      </c:tx>
      <c:layout>
        <c:manualLayout>
          <c:xMode val="factor"/>
          <c:yMode val="factor"/>
          <c:x val="-0.02225"/>
          <c:y val="0.0245"/>
        </c:manualLayout>
      </c:layout>
      <c:spPr>
        <a:gradFill rotWithShape="1">
          <a:gsLst>
            <a:gs pos="0">
              <a:srgbClr val="FFFF66"/>
            </a:gs>
            <a:gs pos="100000">
              <a:srgbClr val="996633"/>
            </a:gs>
          </a:gsLst>
          <a:lin ang="2700000" scaled="1"/>
        </a:gradFill>
        <a:ln w="3175">
          <a:noFill/>
        </a:ln>
      </c:spPr>
    </c:title>
    <c:plotArea>
      <c:layout>
        <c:manualLayout>
          <c:xMode val="edge"/>
          <c:yMode val="edge"/>
          <c:x val="0.051"/>
          <c:y val="0.3305"/>
          <c:w val="0.81475"/>
          <c:h val="0.6145"/>
        </c:manualLayout>
      </c:layout>
      <c:lineChart>
        <c:grouping val="standard"/>
        <c:varyColors val="0"/>
        <c:ser>
          <c:idx val="0"/>
          <c:order val="0"/>
          <c:tx>
            <c:strRef>
              <c:f>calcoli!$J$46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calcoli!$D$46:$H$46</c:f>
              <c:numCache/>
            </c:numRef>
          </c:val>
          <c:smooth val="0"/>
        </c:ser>
        <c:ser>
          <c:idx val="1"/>
          <c:order val="1"/>
          <c:tx>
            <c:strRef>
              <c:f>calcoli!$J$47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calcoli!$D$47:$H$47</c:f>
              <c:numCache/>
            </c:numRef>
          </c:val>
          <c:smooth val="0"/>
        </c:ser>
        <c:marker val="1"/>
        <c:axId val="35321716"/>
        <c:axId val="49459989"/>
      </c:lineChart>
      <c:dateAx>
        <c:axId val="3532171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9459989"/>
        <c:crossesAt val="0"/>
        <c:auto val="0"/>
        <c:noMultiLvlLbl val="0"/>
      </c:dateAx>
      <c:valAx>
        <c:axId val="4945998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5321716"/>
        <c:crossesAt val="1"/>
        <c:crossBetween val="midCat"/>
        <c:dispUnits/>
        <c:majorUnit val="5"/>
      </c:valAx>
      <c:spPr>
        <a:noFill/>
        <a:ln w="3175">
          <a:solidFill>
            <a:srgbClr val="B3B3B3"/>
          </a:solidFill>
        </a:ln>
      </c:spPr>
    </c:plotArea>
    <c:legend>
      <c:legendPos val="r"/>
      <c:layout>
        <c:manualLayout>
          <c:xMode val="edge"/>
          <c:yMode val="edge"/>
          <c:x val="0.8342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FUNZIONALITA' E DESTINAZIONE DEGLI SPAZI AD USI SPECIFICI (gioco/riposo)
Quanto è soddisfatto? Quanto è importante?</a:t>
            </a:r>
          </a:p>
        </c:rich>
      </c:tx>
      <c:layout>
        <c:manualLayout>
          <c:xMode val="factor"/>
          <c:yMode val="factor"/>
          <c:x val="-0.01275"/>
          <c:y val="0.02675"/>
        </c:manualLayout>
      </c:layout>
      <c:spPr>
        <a:gradFill rotWithShape="1">
          <a:gsLst>
            <a:gs pos="0">
              <a:srgbClr val="FFFF66"/>
            </a:gs>
            <a:gs pos="100000">
              <a:srgbClr val="996633"/>
            </a:gs>
          </a:gsLst>
          <a:lin ang="2700000" scaled="1"/>
        </a:gradFill>
        <a:ln w="3175">
          <a:noFill/>
        </a:ln>
      </c:spPr>
    </c:title>
    <c:plotArea>
      <c:layout>
        <c:manualLayout>
          <c:xMode val="edge"/>
          <c:yMode val="edge"/>
          <c:x val="0.051"/>
          <c:y val="0.33325"/>
          <c:w val="0.81475"/>
          <c:h val="0.6165"/>
        </c:manualLayout>
      </c:layout>
      <c:lineChart>
        <c:grouping val="standard"/>
        <c:varyColors val="0"/>
        <c:ser>
          <c:idx val="0"/>
          <c:order val="0"/>
          <c:tx>
            <c:strRef>
              <c:f>calcoli!$J$48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calcoli!$D$48:$H$48</c:f>
              <c:numCache/>
            </c:numRef>
          </c:val>
          <c:smooth val="0"/>
        </c:ser>
        <c:ser>
          <c:idx val="1"/>
          <c:order val="1"/>
          <c:tx>
            <c:strRef>
              <c:f>calcoli!$J$49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calcoli!$D$49:$H$49</c:f>
              <c:numCache/>
            </c:numRef>
          </c:val>
          <c:smooth val="0"/>
        </c:ser>
        <c:marker val="1"/>
        <c:axId val="42486718"/>
        <c:axId val="46836143"/>
      </c:lineChart>
      <c:dateAx>
        <c:axId val="4248671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6836143"/>
        <c:crossesAt val="0"/>
        <c:auto val="0"/>
        <c:noMultiLvlLbl val="0"/>
      </c:dateAx>
      <c:valAx>
        <c:axId val="4683614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2486718"/>
        <c:crossesAt val="1"/>
        <c:crossBetween val="midCat"/>
        <c:dispUnits/>
        <c:majorUnit val="5"/>
      </c:valAx>
      <c:spPr>
        <a:noFill/>
        <a:ln w="3175">
          <a:solidFill>
            <a:srgbClr val="B3B3B3"/>
          </a:solidFill>
        </a:ln>
      </c:spPr>
    </c:plotArea>
    <c:legend>
      <c:legendPos val="r"/>
      <c:layout>
        <c:manualLayout>
          <c:xMode val="edge"/>
          <c:yMode val="edge"/>
          <c:x val="0.83425"/>
          <c:y val="0.33325"/>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ARREDI E DEI MATERIALI
Quanto è soddisfatto? Quanto è importante?</a:t>
            </a:r>
          </a:p>
        </c:rich>
      </c:tx>
      <c:layout>
        <c:manualLayout>
          <c:xMode val="factor"/>
          <c:yMode val="factor"/>
          <c:x val="-0.0255"/>
          <c:y val="0.017"/>
        </c:manualLayout>
      </c:layout>
      <c:spPr>
        <a:gradFill rotWithShape="1">
          <a:gsLst>
            <a:gs pos="0">
              <a:srgbClr val="FFFF66"/>
            </a:gs>
            <a:gs pos="100000">
              <a:srgbClr val="996633"/>
            </a:gs>
          </a:gsLst>
          <a:lin ang="2700000" scaled="1"/>
        </a:gradFill>
        <a:ln w="3175">
          <a:noFill/>
        </a:ln>
      </c:spPr>
    </c:title>
    <c:plotArea>
      <c:layout>
        <c:manualLayout>
          <c:xMode val="edge"/>
          <c:yMode val="edge"/>
          <c:x val="0.051"/>
          <c:y val="0.33275"/>
          <c:w val="0.81525"/>
          <c:h val="0.617"/>
        </c:manualLayout>
      </c:layout>
      <c:lineChart>
        <c:grouping val="standard"/>
        <c:varyColors val="0"/>
        <c:ser>
          <c:idx val="0"/>
          <c:order val="0"/>
          <c:tx>
            <c:strRef>
              <c:f>calcoli!$J$50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calcoli!$D$50:$H$50</c:f>
              <c:numCache/>
            </c:numRef>
          </c:val>
          <c:smooth val="0"/>
        </c:ser>
        <c:ser>
          <c:idx val="1"/>
          <c:order val="1"/>
          <c:tx>
            <c:strRef>
              <c:f>calcoli!$J$51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calcoli!$D$51:$H$51</c:f>
              <c:numCache/>
            </c:numRef>
          </c:val>
          <c:smooth val="0"/>
        </c:ser>
        <c:marker val="1"/>
        <c:axId val="18872104"/>
        <c:axId val="35631209"/>
      </c:lineChart>
      <c:dateAx>
        <c:axId val="1887210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5631209"/>
        <c:crossesAt val="0"/>
        <c:auto val="0"/>
        <c:noMultiLvlLbl val="0"/>
      </c:dateAx>
      <c:valAx>
        <c:axId val="3563120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872104"/>
        <c:crossesAt val="1"/>
        <c:crossBetween val="midCat"/>
        <c:dispUnits/>
        <c:majorUnit val="5"/>
      </c:valAx>
      <c:spPr>
        <a:noFill/>
        <a:ln w="3175">
          <a:solidFill>
            <a:srgbClr val="B3B3B3"/>
          </a:solidFill>
        </a:ln>
      </c:spPr>
    </c:plotArea>
    <c:legend>
      <c:legendPos val="r"/>
      <c:layout>
        <c:manualLayout>
          <c:xMode val="edge"/>
          <c:yMode val="edge"/>
          <c:x val="0.83425"/>
          <c:y val="0.33275"/>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ASSENZA DI PERICOLI E RISCHI FISICI PER I BAMBINI
Quanto è soddisfatto? Quanto è importante?</a:t>
            </a:r>
          </a:p>
        </c:rich>
      </c:tx>
      <c:layout>
        <c:manualLayout>
          <c:xMode val="factor"/>
          <c:yMode val="factor"/>
          <c:x val="0.019"/>
          <c:y val="0.017"/>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calcoli!$J$52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calcoli!$D$52:$H$52</c:f>
              <c:numCache/>
            </c:numRef>
          </c:val>
          <c:smooth val="0"/>
        </c:ser>
        <c:ser>
          <c:idx val="1"/>
          <c:order val="1"/>
          <c:tx>
            <c:strRef>
              <c:f>calcoli!$J$53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calcoli!$D$53:$H$53</c:f>
              <c:numCache/>
            </c:numRef>
          </c:val>
          <c:smooth val="0"/>
        </c:ser>
        <c:marker val="1"/>
        <c:axId val="52245426"/>
        <c:axId val="446787"/>
      </c:lineChart>
      <c:dateAx>
        <c:axId val="5224542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46787"/>
        <c:crossesAt val="0"/>
        <c:auto val="0"/>
        <c:noMultiLvlLbl val="0"/>
      </c:dateAx>
      <c:valAx>
        <c:axId val="44678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245426"/>
        <c:crossesAt val="1"/>
        <c:crossBetween val="midCat"/>
        <c:dispUnits/>
        <c:majorUnit val="5"/>
      </c:valAx>
      <c:spPr>
        <a:noFill/>
        <a:ln w="3175">
          <a:solidFill>
            <a:srgbClr val="B3B3B3"/>
          </a:solidFill>
        </a:ln>
      </c:spPr>
    </c:plotArea>
    <c:legend>
      <c:legendPos val="r"/>
      <c:layout>
        <c:manualLayout>
          <c:xMode val="edge"/>
          <c:yMode val="edge"/>
          <c:x val="0.83375"/>
          <c:y val="0.325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ORGANIZZAZIONE DELLA GIORNATA-TIPO DEL BAMBINO/A (pasti, sonno, gioco)
Quanto è soddisfatto? Quanto è importante?</a:t>
            </a:r>
          </a:p>
        </c:rich>
      </c:tx>
      <c:layout>
        <c:manualLayout>
          <c:xMode val="factor"/>
          <c:yMode val="factor"/>
          <c:x val="0.0195"/>
          <c:y val="0.0172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7375"/>
          <c:w val="0.815"/>
          <c:h val="0.576"/>
        </c:manualLayout>
      </c:layout>
      <c:lineChart>
        <c:grouping val="standard"/>
        <c:varyColors val="0"/>
        <c:ser>
          <c:idx val="0"/>
          <c:order val="0"/>
          <c:tx>
            <c:strRef>
              <c:f>calcoli!$J$54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calcoli!$D$54:$H$54</c:f>
              <c:numCache/>
            </c:numRef>
          </c:val>
          <c:smooth val="0"/>
        </c:ser>
        <c:ser>
          <c:idx val="1"/>
          <c:order val="1"/>
          <c:tx>
            <c:strRef>
              <c:f>calcoli!$J$55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calcoli!$D$55:$H$55</c:f>
              <c:numCache/>
            </c:numRef>
          </c:val>
          <c:smooth val="0"/>
        </c:ser>
        <c:marker val="1"/>
        <c:axId val="4021084"/>
        <c:axId val="36189757"/>
      </c:lineChart>
      <c:dateAx>
        <c:axId val="402108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6189757"/>
        <c:crossesAt val="0"/>
        <c:auto val="0"/>
        <c:noMultiLvlLbl val="0"/>
      </c:dateAx>
      <c:valAx>
        <c:axId val="3618975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021084"/>
        <c:crossesAt val="1"/>
        <c:crossBetween val="midCat"/>
        <c:dispUnits/>
        <c:majorUnit val="5"/>
      </c:valAx>
      <c:spPr>
        <a:noFill/>
        <a:ln w="3175">
          <a:solidFill>
            <a:srgbClr val="B3B3B3"/>
          </a:solidFill>
        </a:ln>
      </c:spPr>
    </c:plotArea>
    <c:legend>
      <c:legendPos val="r"/>
      <c:layout>
        <c:manualLayout>
          <c:xMode val="edge"/>
          <c:yMode val="edge"/>
          <c:x val="0.83425"/>
          <c:y val="0.3712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COMPETENZA E PREPARAZIONE DEL PERSONALE
Quanto è soddisfatto? Quanto è importante?</a:t>
            </a:r>
          </a:p>
        </c:rich>
      </c:tx>
      <c:layout>
        <c:manualLayout>
          <c:xMode val="factor"/>
          <c:yMode val="factor"/>
          <c:x val="-0.04525"/>
          <c:y val="0.04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calcoli!$J$56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calcoli!$D$56:$H$56</c:f>
              <c:numCache/>
            </c:numRef>
          </c:val>
          <c:smooth val="0"/>
        </c:ser>
        <c:ser>
          <c:idx val="1"/>
          <c:order val="1"/>
          <c:tx>
            <c:strRef>
              <c:f>calcoli!$J$57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calcoli!$D$57:$H$57</c:f>
              <c:numCache/>
            </c:numRef>
          </c:val>
          <c:smooth val="0"/>
        </c:ser>
        <c:marker val="1"/>
        <c:axId val="57272358"/>
        <c:axId val="45689175"/>
      </c:lineChart>
      <c:dateAx>
        <c:axId val="5727235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5689175"/>
        <c:crossesAt val="0"/>
        <c:auto val="0"/>
        <c:noMultiLvlLbl val="0"/>
      </c:dateAx>
      <c:valAx>
        <c:axId val="4568917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7272358"/>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4025"/>
          <c:y val="0.0302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7175"/>
          <c:w val="0.814"/>
          <c:h val="0.573"/>
        </c:manualLayout>
      </c:layout>
      <c:lineChart>
        <c:grouping val="standard"/>
        <c:varyColors val="0"/>
        <c:ser>
          <c:idx val="0"/>
          <c:order val="0"/>
          <c:tx>
            <c:strRef>
              <c:f>calcoli!$J$58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calcoli!$D$58:$H$58</c:f>
              <c:numCache/>
            </c:numRef>
          </c:val>
          <c:smooth val="0"/>
        </c:ser>
        <c:ser>
          <c:idx val="1"/>
          <c:order val="1"/>
          <c:tx>
            <c:strRef>
              <c:f>calcoli!$J$59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calcoli!$D$59:$H$59</c:f>
              <c:numCache/>
            </c:numRef>
          </c:val>
          <c:smooth val="0"/>
        </c:ser>
        <c:marker val="1"/>
        <c:axId val="8549392"/>
        <c:axId val="9835665"/>
      </c:lineChart>
      <c:dateAx>
        <c:axId val="854939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9835665"/>
        <c:crossesAt val="0"/>
        <c:auto val="0"/>
        <c:noMultiLvlLbl val="0"/>
      </c:dateAx>
      <c:valAx>
        <c:axId val="983566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8549392"/>
        <c:crossesAt val="1"/>
        <c:crossBetween val="midCat"/>
        <c:dispUnits/>
        <c:majorUnit val="5"/>
      </c:valAx>
      <c:spPr>
        <a:noFill/>
        <a:ln w="3175">
          <a:solidFill>
            <a:srgbClr val="B3B3B3"/>
          </a:solidFill>
        </a:ln>
      </c:spPr>
    </c:plotArea>
    <c:legend>
      <c:legendPos val="r"/>
      <c:layout>
        <c:manualLayout>
          <c:xMode val="edge"/>
          <c:yMode val="edge"/>
          <c:x val="0.83375"/>
          <c:y val="0.36925"/>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4025"/>
          <c:y val="0.0302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7175"/>
          <c:w val="0.814"/>
          <c:h val="0.573"/>
        </c:manualLayout>
      </c:layout>
      <c:lineChart>
        <c:grouping val="standard"/>
        <c:varyColors val="0"/>
        <c:ser>
          <c:idx val="0"/>
          <c:order val="0"/>
          <c:tx>
            <c:strRef>
              <c:f>calcoli!$J$60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calcoli!$D$60:$H$60</c:f>
              <c:numCache/>
            </c:numRef>
          </c:val>
          <c:smooth val="0"/>
        </c:ser>
        <c:ser>
          <c:idx val="1"/>
          <c:order val="1"/>
          <c:tx>
            <c:strRef>
              <c:f>calcoli!$J$61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calcoli!$D$61:$H$61</c:f>
              <c:numCache/>
            </c:numRef>
          </c:val>
          <c:smooth val="0"/>
        </c:ser>
        <c:marker val="1"/>
        <c:axId val="21412122"/>
        <c:axId val="58491371"/>
      </c:lineChart>
      <c:dateAx>
        <c:axId val="2141212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491371"/>
        <c:crossesAt val="0"/>
        <c:auto val="0"/>
        <c:noMultiLvlLbl val="0"/>
      </c:dateAx>
      <c:valAx>
        <c:axId val="5849137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412122"/>
        <c:crossesAt val="1"/>
        <c:crossBetween val="midCat"/>
        <c:dispUnits/>
        <c:majorUnit val="5"/>
      </c:valAx>
      <c:spPr>
        <a:noFill/>
        <a:ln w="3175">
          <a:solidFill>
            <a:srgbClr val="B3B3B3"/>
          </a:solidFill>
        </a:ln>
      </c:spPr>
    </c:plotArea>
    <c:legend>
      <c:legendPos val="r"/>
      <c:layout>
        <c:manualLayout>
          <c:xMode val="edge"/>
          <c:yMode val="edge"/>
          <c:x val="0.83375"/>
          <c:y val="0.36925"/>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RAPPORTO AFFETTIVO TRA IL PERSONALE
EDUCATIVO E IL BAMBINO.
Quanto è soddisfatto? Quanto è importante?</a:t>
            </a:r>
          </a:p>
        </c:rich>
      </c:tx>
      <c:layout>
        <c:manualLayout>
          <c:xMode val="factor"/>
          <c:yMode val="factor"/>
          <c:x val="-0.00225"/>
          <c:y val="0.04475"/>
        </c:manualLayout>
      </c:layout>
      <c:spPr>
        <a:gradFill rotWithShape="1">
          <a:gsLst>
            <a:gs pos="0">
              <a:srgbClr val="FFFF66"/>
            </a:gs>
            <a:gs pos="100000">
              <a:srgbClr val="996633"/>
            </a:gs>
          </a:gsLst>
          <a:lin ang="2700000" scaled="1"/>
        </a:gradFill>
        <a:ln w="3175">
          <a:noFill/>
        </a:ln>
      </c:spPr>
    </c:title>
    <c:plotArea>
      <c:layout>
        <c:manualLayout>
          <c:xMode val="edge"/>
          <c:yMode val="edge"/>
          <c:x val="0.051"/>
          <c:y val="0.375"/>
          <c:w val="0.8145"/>
          <c:h val="0.57725"/>
        </c:manualLayout>
      </c:layout>
      <c:lineChart>
        <c:grouping val="standard"/>
        <c:varyColors val="0"/>
        <c:ser>
          <c:idx val="0"/>
          <c:order val="0"/>
          <c:tx>
            <c:strRef>
              <c:f>calcoli!$J$62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calcoli!$D$62:$H$62</c:f>
              <c:numCache/>
            </c:numRef>
          </c:val>
          <c:smooth val="0"/>
        </c:ser>
        <c:ser>
          <c:idx val="1"/>
          <c:order val="1"/>
          <c:tx>
            <c:strRef>
              <c:f>calcoli!$J$63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calcoli!$D$63:$H$63</c:f>
              <c:numCache/>
            </c:numRef>
          </c:val>
          <c:smooth val="0"/>
        </c:ser>
        <c:marker val="1"/>
        <c:axId val="56660292"/>
        <c:axId val="40180581"/>
      </c:lineChart>
      <c:dateAx>
        <c:axId val="5666029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0180581"/>
        <c:crossesAt val="0"/>
        <c:auto val="0"/>
        <c:noMultiLvlLbl val="0"/>
      </c:dateAx>
      <c:valAx>
        <c:axId val="4018058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6660292"/>
        <c:crossesAt val="1"/>
        <c:crossBetween val="midCat"/>
        <c:dispUnits/>
        <c:majorUnit val="5"/>
      </c:valAx>
      <c:spPr>
        <a:noFill/>
        <a:ln w="3175">
          <a:solidFill>
            <a:srgbClr val="B3B3B3"/>
          </a:solidFill>
        </a:ln>
      </c:spPr>
    </c:plotArea>
    <c:legend>
      <c:legendPos val="r"/>
      <c:layout>
        <c:manualLayout>
          <c:xMode val="edge"/>
          <c:yMode val="edge"/>
          <c:x val="0.8335"/>
          <c:y val="0.372"/>
          <c:w val="0.1555"/>
          <c:h val="0.083"/>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DISCREZIONE E RISERVATEZZA DEL PERSONALE EDUCATIVO
Quanto è soddisfatto? Quanto è importante?</a:t>
            </a:r>
          </a:p>
        </c:rich>
      </c:tx>
      <c:layout>
        <c:manualLayout>
          <c:xMode val="factor"/>
          <c:yMode val="factor"/>
          <c:x val="0.03125"/>
          <c:y val="0.0425"/>
        </c:manualLayout>
      </c:layout>
      <c:spPr>
        <a:gradFill rotWithShape="1">
          <a:gsLst>
            <a:gs pos="0">
              <a:srgbClr val="FFFF66"/>
            </a:gs>
            <a:gs pos="100000">
              <a:srgbClr val="996633"/>
            </a:gs>
          </a:gsLst>
          <a:lin ang="2700000" scaled="1"/>
        </a:gradFill>
        <a:ln w="3175">
          <a:noFill/>
        </a:ln>
      </c:spPr>
    </c:title>
    <c:plotArea>
      <c:layout>
        <c:manualLayout>
          <c:xMode val="edge"/>
          <c:yMode val="edge"/>
          <c:x val="0.04625"/>
          <c:y val="0.3305"/>
          <c:w val="0.82075"/>
          <c:h val="0.6145"/>
        </c:manualLayout>
      </c:layout>
      <c:lineChart>
        <c:grouping val="standard"/>
        <c:varyColors val="0"/>
        <c:ser>
          <c:idx val="0"/>
          <c:order val="0"/>
          <c:tx>
            <c:strRef>
              <c:f>calcoli!$J$64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calcoli!$D$64:$H$64</c:f>
              <c:numCache/>
            </c:numRef>
          </c:val>
          <c:smooth val="0"/>
        </c:ser>
        <c:ser>
          <c:idx val="1"/>
          <c:order val="1"/>
          <c:tx>
            <c:strRef>
              <c:f>calcoli!$J$65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calcoli!$D$65:$H$65</c:f>
              <c:numCache/>
            </c:numRef>
          </c:val>
          <c:smooth val="0"/>
        </c:ser>
        <c:marker val="1"/>
        <c:axId val="26080910"/>
        <c:axId val="33401599"/>
      </c:lineChart>
      <c:dateAx>
        <c:axId val="2608091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3401599"/>
        <c:crossesAt val="0"/>
        <c:auto val="0"/>
        <c:noMultiLvlLbl val="0"/>
      </c:dateAx>
      <c:valAx>
        <c:axId val="3340159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6080910"/>
        <c:crossesAt val="1"/>
        <c:crossBetween val="midCat"/>
        <c:dispUnits/>
        <c:majorUnit val="5"/>
      </c:valAx>
      <c:spPr>
        <a:noFill/>
        <a:ln w="3175">
          <a:solidFill>
            <a:srgbClr val="B3B3B3"/>
          </a:solidFill>
        </a:ln>
      </c:spPr>
    </c:plotArea>
    <c:legend>
      <c:legendPos val="r"/>
      <c:layout>
        <c:manualLayout>
          <c:xMode val="edge"/>
          <c:yMode val="edge"/>
          <c:x val="0.82525"/>
          <c:y val="0.3305"/>
          <c:w val="0.1627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 Per quali motivi avete iscritto 
il Vostro bambino/bambina all'Asilo Nido?
</a:t>
            </a:r>
          </a:p>
        </c:rich>
      </c:tx>
      <c:layout>
        <c:manualLayout>
          <c:xMode val="factor"/>
          <c:yMode val="factor"/>
          <c:x val="-0.05025"/>
          <c:y val="0.0175"/>
        </c:manualLayout>
      </c:layout>
      <c:spPr>
        <a:gradFill rotWithShape="1">
          <a:gsLst>
            <a:gs pos="0">
              <a:srgbClr val="FFFF66"/>
            </a:gs>
            <a:gs pos="100000">
              <a:srgbClr val="996633"/>
            </a:gs>
          </a:gsLst>
          <a:lin ang="2700000" scaled="1"/>
        </a:gradFill>
      </c:spPr>
    </c:title>
    <c:plotArea>
      <c:layout>
        <c:manualLayout>
          <c:xMode val="edge"/>
          <c:yMode val="edge"/>
          <c:x val="0.0285"/>
          <c:y val="0.34525"/>
          <c:w val="0.91375"/>
          <c:h val="0.4465"/>
        </c:manualLayout>
      </c:layout>
      <c:barChart>
        <c:barDir val="col"/>
        <c:grouping val="clustered"/>
        <c:varyColors val="0"/>
        <c:ser>
          <c:idx val="0"/>
          <c:order val="0"/>
          <c:tx>
            <c:strRef>
              <c:f>calcoli!$D$7</c:f>
            </c:strRef>
          </c:tx>
          <c:spPr>
            <a:solidFill>
              <a:srgbClr val="23FF2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calcoli!$D$8:$D$16</c:f>
              <c:numCache/>
            </c:numRef>
          </c:val>
        </c:ser>
        <c:ser>
          <c:idx val="1"/>
          <c:order val="1"/>
          <c:tx>
            <c:strRef>
              <c:f>calcoli!$E$7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calcoli!$E$8:$E$16</c:f>
              <c:numCache/>
            </c:numRef>
          </c:val>
        </c:ser>
        <c:ser>
          <c:idx val="2"/>
          <c:order val="2"/>
          <c:tx>
            <c:strRef>
              <c:f>calcoli!$I$7</c:f>
            </c:strRef>
          </c:tx>
          <c:spPr>
            <a:solidFill>
              <a:srgbClr val="8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calcoli!$C$8:$C$16</c:f>
              <c:strCache/>
            </c:strRef>
          </c:cat>
          <c:val>
            <c:numRef>
              <c:f>calcoli!$I$8:$I$16</c:f>
              <c:numCache/>
            </c:numRef>
          </c:val>
        </c:ser>
        <c:gapWidth val="100"/>
        <c:axId val="25212808"/>
        <c:axId val="25588681"/>
      </c:barChart>
      <c:dateAx>
        <c:axId val="2521280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588681"/>
        <c:crossesAt val="0"/>
        <c:auto val="0"/>
        <c:noMultiLvlLbl val="0"/>
      </c:dateAx>
      <c:valAx>
        <c:axId val="25588681"/>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5212808"/>
        <c:crossesAt val="1"/>
        <c:crossBetween val="between"/>
        <c:dispUnits/>
      </c:valAx>
      <c:spPr>
        <a:noFill/>
        <a:ln w="3175">
          <a:solidFill>
            <a:srgbClr val="B3B3B3"/>
          </a:solidFill>
        </a:ln>
      </c:spPr>
    </c:plotArea>
    <c:legend>
      <c:legendPos val="r"/>
      <c:layout>
        <c:manualLayout>
          <c:xMode val="edge"/>
          <c:yMode val="edge"/>
          <c:x val="0.7235"/>
          <c:y val="0.8585"/>
          <c:w val="0.12625"/>
          <c:h val="0.11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APPROPRIATEZZA DEL CIBO E DELLA DIETA
Quanto è soddisfatto? Quanto è importante?</a:t>
            </a:r>
          </a:p>
        </c:rich>
      </c:tx>
      <c:layout>
        <c:manualLayout>
          <c:xMode val="factor"/>
          <c:yMode val="factor"/>
          <c:x val="-0.0267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calcoli!$J$66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calcoli!$D$66:$H$66</c:f>
              <c:numCache/>
            </c:numRef>
          </c:val>
          <c:smooth val="0"/>
        </c:ser>
        <c:ser>
          <c:idx val="1"/>
          <c:order val="1"/>
          <c:tx>
            <c:strRef>
              <c:f>calcoli!$J$67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calcoli!$D$67:$H$67</c:f>
              <c:numCache/>
            </c:numRef>
          </c:val>
          <c:smooth val="0"/>
        </c:ser>
        <c:marker val="1"/>
        <c:axId val="32178936"/>
        <c:axId val="21174969"/>
      </c:lineChart>
      <c:dateAx>
        <c:axId val="3217893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174969"/>
        <c:crossesAt val="0"/>
        <c:auto val="0"/>
        <c:noMultiLvlLbl val="0"/>
      </c:dateAx>
      <c:valAx>
        <c:axId val="2117496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2178936"/>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CONTENUTI DEL PROGETTO EDUCATIVO - DIDATTICO
Quanto è soddisfatto? Quanto è importante?</a:t>
            </a:r>
          </a:p>
        </c:rich>
      </c:tx>
      <c:layout>
        <c:manualLayout>
          <c:xMode val="factor"/>
          <c:yMode val="factor"/>
          <c:x val="0.017"/>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calcoli!$J$68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calcoli!$D$68:$H$68</c:f>
              <c:numCache/>
            </c:numRef>
          </c:val>
          <c:smooth val="0"/>
        </c:ser>
        <c:ser>
          <c:idx val="1"/>
          <c:order val="1"/>
          <c:tx>
            <c:strRef>
              <c:f>calcoli!$J$69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calcoli!$D$69:$H$69</c:f>
              <c:numCache/>
            </c:numRef>
          </c:val>
          <c:smooth val="0"/>
        </c:ser>
        <c:marker val="1"/>
        <c:axId val="56356994"/>
        <c:axId val="37450899"/>
      </c:lineChart>
      <c:dateAx>
        <c:axId val="5635699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7450899"/>
        <c:crossesAt val="0"/>
        <c:auto val="0"/>
        <c:noMultiLvlLbl val="0"/>
      </c:dateAx>
      <c:valAx>
        <c:axId val="3745089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6356994"/>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CONTINUITA' CON LA SCUOLA DELL'INFANZIA
Quanto è soddisfatto? Quanto è importante?</a:t>
            </a:r>
          </a:p>
        </c:rich>
      </c:tx>
      <c:layout>
        <c:manualLayout>
          <c:xMode val="factor"/>
          <c:yMode val="factor"/>
          <c:x val="-0.016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5025"/>
          <c:y val="0.33075"/>
          <c:w val="0.81525"/>
          <c:h val="0.61525"/>
        </c:manualLayout>
      </c:layout>
      <c:lineChart>
        <c:grouping val="standard"/>
        <c:varyColors val="0"/>
        <c:ser>
          <c:idx val="0"/>
          <c:order val="0"/>
          <c:tx>
            <c:strRef>
              <c:f>calcoli!$J$70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calcoli!$D$70:$H$70</c:f>
              <c:numCache/>
            </c:numRef>
          </c:val>
          <c:smooth val="0"/>
        </c:ser>
        <c:ser>
          <c:idx val="1"/>
          <c:order val="1"/>
          <c:tx>
            <c:strRef>
              <c:f>calcoli!$J$71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calcoli!$D$71:$H$71</c:f>
              <c:numCache/>
            </c:numRef>
          </c:val>
          <c:smooth val="0"/>
        </c:ser>
        <c:marker val="1"/>
        <c:axId val="1513772"/>
        <c:axId val="13623949"/>
      </c:lineChart>
      <c:dateAx>
        <c:axId val="151377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3623949"/>
        <c:crossesAt val="0"/>
        <c:auto val="0"/>
        <c:noMultiLvlLbl val="0"/>
      </c:dateAx>
      <c:valAx>
        <c:axId val="1362394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513772"/>
        <c:crossesAt val="1"/>
        <c:crossBetween val="midCat"/>
        <c:dispUnits/>
        <c:majorUnit val="5"/>
      </c:valAx>
      <c:spPr>
        <a:noFill/>
        <a:ln w="3175">
          <a:solidFill>
            <a:srgbClr val="B3B3B3"/>
          </a:solidFill>
        </a:ln>
      </c:spPr>
    </c:plotArea>
    <c:legend>
      <c:legendPos val="r"/>
      <c:layout>
        <c:manualLayout>
          <c:xMode val="edge"/>
          <c:yMode val="edge"/>
          <c:x val="0.83425"/>
          <c:y val="0.3307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DOCUMENTAZIONE DELLE ESPERIENZE REALIZZATE DAL BAMBINO
Quanto è soddisfatto? Quanto è importante?</a:t>
            </a:r>
          </a:p>
        </c:rich>
      </c:tx>
      <c:layout>
        <c:manualLayout>
          <c:xMode val="factor"/>
          <c:yMode val="factor"/>
          <c:x val="0.017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calcoli!$J$72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calcoli!$D$72:$H$72</c:f>
              <c:numCache/>
            </c:numRef>
          </c:val>
          <c:smooth val="0"/>
        </c:ser>
        <c:ser>
          <c:idx val="1"/>
          <c:order val="1"/>
          <c:tx>
            <c:strRef>
              <c:f>calcoli!$J$73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calcoli!$D$73:$H$73</c:f>
              <c:numCache/>
            </c:numRef>
          </c:val>
          <c:smooth val="0"/>
        </c:ser>
        <c:marker val="1"/>
        <c:axId val="55506678"/>
        <c:axId val="29798055"/>
      </c:lineChart>
      <c:dateAx>
        <c:axId val="5550667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798055"/>
        <c:crossesAt val="0"/>
        <c:auto val="0"/>
        <c:noMultiLvlLbl val="0"/>
      </c:dateAx>
      <c:valAx>
        <c:axId val="2979805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5506678"/>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SVILUPPO DELLE CAPACITA' RELAZIONALI DEL BAMBINO
Quanto è soddisfatto? Quanto è importante?</a:t>
            </a:r>
          </a:p>
        </c:rich>
      </c:tx>
      <c:layout>
        <c:manualLayout>
          <c:xMode val="factor"/>
          <c:yMode val="factor"/>
          <c:x val="-0.0145"/>
          <c:y val="0.019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calcoli!$J$74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calcoli!$D$74:$H$74</c:f>
              <c:numCache/>
            </c:numRef>
          </c:val>
          <c:smooth val="0"/>
        </c:ser>
        <c:ser>
          <c:idx val="1"/>
          <c:order val="1"/>
          <c:tx>
            <c:strRef>
              <c:f>calcoli!$J$75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calcoli!$D$75:$H$75</c:f>
              <c:numCache/>
            </c:numRef>
          </c:val>
          <c:smooth val="0"/>
        </c:ser>
        <c:marker val="1"/>
        <c:axId val="66855904"/>
        <c:axId val="64832225"/>
      </c:lineChart>
      <c:dateAx>
        <c:axId val="6685590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832225"/>
        <c:crossesAt val="0"/>
        <c:auto val="0"/>
        <c:noMultiLvlLbl val="0"/>
      </c:dateAx>
      <c:valAx>
        <c:axId val="64832225"/>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6855904"/>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APPRENDIMENTO DEL BAMBINO/A
Quanto è soddisfatto? Quanto è importante?</a:t>
            </a:r>
          </a:p>
        </c:rich>
      </c:tx>
      <c:layout>
        <c:manualLayout>
          <c:xMode val="factor"/>
          <c:yMode val="factor"/>
          <c:x val="-0.01325"/>
          <c:y val="0.019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calcoli!$J$76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calcoli!$D$76:$H$76</c:f>
              <c:numCache/>
            </c:numRef>
          </c:val>
          <c:smooth val="0"/>
        </c:ser>
        <c:ser>
          <c:idx val="1"/>
          <c:order val="1"/>
          <c:tx>
            <c:strRef>
              <c:f>calcoli!$J$77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calcoli!$D$77:$H$77</c:f>
              <c:numCache/>
            </c:numRef>
          </c:val>
          <c:smooth val="0"/>
        </c:ser>
        <c:marker val="1"/>
        <c:axId val="46619114"/>
        <c:axId val="16918843"/>
      </c:lineChart>
      <c:dateAx>
        <c:axId val="4661911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6918843"/>
        <c:crossesAt val="0"/>
        <c:auto val="0"/>
        <c:noMultiLvlLbl val="0"/>
      </c:dateAx>
      <c:valAx>
        <c:axId val="1691884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6619114"/>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CONOSCENZA DELLE PROPOSTE EDUCATIVE REALIZZATE NELLA GIORNATA
Quanto è soddisfatto? Quanto è importante?</a:t>
            </a:r>
          </a:p>
        </c:rich>
      </c:tx>
      <c:layout>
        <c:manualLayout>
          <c:xMode val="factor"/>
          <c:yMode val="factor"/>
          <c:x val="0.0025"/>
          <c:y val="0.019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calcoli!$J$78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calcoli!$D$78:$H$78</c:f>
              <c:numCache/>
            </c:numRef>
          </c:val>
          <c:smooth val="0"/>
        </c:ser>
        <c:ser>
          <c:idx val="1"/>
          <c:order val="1"/>
          <c:tx>
            <c:strRef>
              <c:f>calcoli!$J$79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calcoli!$D$79:$H$79</c:f>
              <c:numCache/>
            </c:numRef>
          </c:val>
          <c:smooth val="0"/>
        </c:ser>
        <c:marker val="1"/>
        <c:axId val="18051860"/>
        <c:axId val="28249013"/>
      </c:lineChart>
      <c:dateAx>
        <c:axId val="1805186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8249013"/>
        <c:crossesAt val="0"/>
        <c:auto val="0"/>
        <c:noMultiLvlLbl val="0"/>
      </c:dateAx>
      <c:valAx>
        <c:axId val="2824901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051860"/>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OCCASIONI DI PARTECIPAZIONE DEI GENITORI ALLE ATTIVITA DEL NIDO
Quanto è soddisfatto? Quanto è importante?</a:t>
            </a:r>
          </a:p>
        </c:rich>
      </c:tx>
      <c:layout>
        <c:manualLayout>
          <c:xMode val="factor"/>
          <c:yMode val="factor"/>
          <c:x val="-0.0085"/>
          <c:y val="0.019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calcoli!$J$80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calcoli!$D$80:$H$80</c:f>
              <c:numCache/>
            </c:numRef>
          </c:val>
          <c:smooth val="0"/>
        </c:ser>
        <c:ser>
          <c:idx val="1"/>
          <c:order val="1"/>
          <c:tx>
            <c:strRef>
              <c:f>calcoli!$J$81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calcoli!$D$81:$H$81</c:f>
              <c:numCache/>
            </c:numRef>
          </c:val>
          <c:smooth val="0"/>
        </c:ser>
        <c:marker val="1"/>
        <c:axId val="52914526"/>
        <c:axId val="6468687"/>
      </c:lineChart>
      <c:dateAx>
        <c:axId val="5291452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68687"/>
        <c:crossesAt val="0"/>
        <c:auto val="0"/>
        <c:noMultiLvlLbl val="0"/>
      </c:dateAx>
      <c:valAx>
        <c:axId val="646868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914526"/>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ATTENZIONE ALLA SALUTE DEL BAMBINO
Quanto è soddisfatto? Quanto è importante?</a:t>
            </a:r>
          </a:p>
        </c:rich>
      </c:tx>
      <c:layout>
        <c:manualLayout>
          <c:xMode val="factor"/>
          <c:yMode val="factor"/>
          <c:x val="0.00675"/>
          <c:y val="0.0057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calcoli!$J$82</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calcoli!$D$82:$H$82</c:f>
              <c:numCache/>
            </c:numRef>
          </c:val>
          <c:smooth val="0"/>
        </c:ser>
        <c:ser>
          <c:idx val="1"/>
          <c:order val="1"/>
          <c:tx>
            <c:strRef>
              <c:f>calcoli!$J$83</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calcoli!$D$83:$H$83</c:f>
              <c:numCache/>
            </c:numRef>
          </c:val>
          <c:smooth val="0"/>
        </c:ser>
        <c:marker val="1"/>
        <c:axId val="58218184"/>
        <c:axId val="54201609"/>
      </c:lineChart>
      <c:dateAx>
        <c:axId val="5821818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201609"/>
        <c:crossesAt val="0"/>
        <c:auto val="0"/>
        <c:noMultiLvlLbl val="0"/>
      </c:dateAx>
      <c:valAx>
        <c:axId val="5420160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8218184"/>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COSTO DELLA RETTA
Quanto è soddisfatto? Quanto è importante?</a:t>
            </a:r>
          </a:p>
        </c:rich>
      </c:tx>
      <c:layout>
        <c:manualLayout>
          <c:xMode val="factor"/>
          <c:yMode val="factor"/>
          <c:x val="0.00675"/>
          <c:y val="0.0057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calcoli!$J$84</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calcoli!$D$84:$H$84</c:f>
              <c:numCache/>
            </c:numRef>
          </c:val>
          <c:smooth val="0"/>
        </c:ser>
        <c:ser>
          <c:idx val="1"/>
          <c:order val="1"/>
          <c:tx>
            <c:strRef>
              <c:f>calcoli!$J$85</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calcoli!$D$85:$H$85</c:f>
              <c:numCache/>
            </c:numRef>
          </c:val>
          <c:smooth val="0"/>
        </c:ser>
        <c:marker val="1"/>
        <c:axId val="18052434"/>
        <c:axId val="28254179"/>
      </c:lineChart>
      <c:dateAx>
        <c:axId val="18052434"/>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8254179"/>
        <c:crossesAt val="0"/>
        <c:auto val="0"/>
        <c:noMultiLvlLbl val="0"/>
      </c:dateAx>
      <c:valAx>
        <c:axId val="28254179"/>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052434"/>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andamento risposte 
c) Per quali motivi avete iscritto 
il Vostro bambino/bambina all'Asilo Nido?
</a:t>
            </a:r>
          </a:p>
        </c:rich>
      </c:tx>
      <c:layout>
        <c:manualLayout>
          <c:xMode val="factor"/>
          <c:yMode val="factor"/>
          <c:x val="-0.047"/>
          <c:y val="0.00025"/>
        </c:manualLayout>
      </c:layout>
      <c:spPr>
        <a:gradFill rotWithShape="1">
          <a:gsLst>
            <a:gs pos="0">
              <a:srgbClr val="FFFF66"/>
            </a:gs>
            <a:gs pos="100000">
              <a:srgbClr val="996633"/>
            </a:gs>
          </a:gsLst>
          <a:lin ang="2700000" scaled="1"/>
        </a:gradFill>
      </c:spPr>
    </c:title>
    <c:plotArea>
      <c:layout>
        <c:manualLayout>
          <c:xMode val="edge"/>
          <c:yMode val="edge"/>
          <c:x val="0.02525"/>
          <c:y val="0.38375"/>
          <c:w val="0.909"/>
          <c:h val="0.4195"/>
        </c:manualLayout>
      </c:layout>
      <c:barChart>
        <c:barDir val="col"/>
        <c:grouping val="clustered"/>
        <c:varyColors val="0"/>
        <c:ser>
          <c:idx val="0"/>
          <c:order val="0"/>
          <c:tx>
            <c:strRef>
              <c:f>calcoli!$D$7</c:f>
            </c:strRef>
          </c:tx>
          <c:spPr>
            <a:solidFill>
              <a:srgbClr val="23FF23"/>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calcoli!$D$8:$D$16</c:f>
              <c:numCache/>
            </c:numRef>
          </c:val>
        </c:ser>
        <c:ser>
          <c:idx val="1"/>
          <c:order val="1"/>
          <c:tx>
            <c:strRef>
              <c:f>calcoli!$E$7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calcoli!$E$8:$E$16</c:f>
              <c:numCache/>
            </c:numRef>
          </c:val>
        </c:ser>
        <c:ser>
          <c:idx val="2"/>
          <c:order val="2"/>
          <c:tx>
            <c:strRef>
              <c:f>calcoli!$I$7</c:f>
            </c:strRef>
          </c:tx>
          <c:spPr>
            <a:solidFill>
              <a:srgbClr val="8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calcoli!$C$8:$C$16</c:f>
              <c:strCache/>
            </c:strRef>
          </c:cat>
          <c:val>
            <c:numRef>
              <c:f>calcoli!$I$8:$I$16</c:f>
              <c:numCache/>
            </c:numRef>
          </c:val>
        </c:ser>
        <c:gapWidth val="100"/>
        <c:axId val="28971538"/>
        <c:axId val="59417251"/>
      </c:barChart>
      <c:dateAx>
        <c:axId val="2897153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417251"/>
        <c:crossesAt val="0"/>
        <c:auto val="0"/>
        <c:noMultiLvlLbl val="0"/>
      </c:dateAx>
      <c:valAx>
        <c:axId val="59417251"/>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8971538"/>
        <c:crossesAt val="1"/>
        <c:crossBetween val="between"/>
        <c:dispUnits/>
        <c:majorUnit val="5"/>
      </c:valAx>
      <c:spPr>
        <a:noFill/>
        <a:ln w="3175">
          <a:solidFill>
            <a:srgbClr val="B3B3B3"/>
          </a:solidFill>
        </a:ln>
      </c:spPr>
    </c:plotArea>
    <c:legend>
      <c:legendPos val="r"/>
      <c:layout>
        <c:manualLayout>
          <c:xMode val="edge"/>
          <c:yMode val="edge"/>
          <c:x val="0.6025"/>
          <c:y val="0.87475"/>
          <c:w val="0.12775"/>
          <c:h val="0.11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INGRESSO NEL SERVIZIO
Quanto è soddisfatto? Quanto è importante?</a:t>
            </a:r>
          </a:p>
        </c:rich>
      </c:tx>
      <c:layout>
        <c:manualLayout>
          <c:xMode val="factor"/>
          <c:yMode val="factor"/>
          <c:x val="0.00675"/>
          <c:y val="0.00575"/>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3305"/>
          <c:w val="0.814"/>
          <c:h val="0.6145"/>
        </c:manualLayout>
      </c:layout>
      <c:lineChart>
        <c:grouping val="standard"/>
        <c:varyColors val="0"/>
        <c:ser>
          <c:idx val="0"/>
          <c:order val="0"/>
          <c:tx>
            <c:strRef>
              <c:f>calcoli!$J$86</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calcoli!$D$86:$H$86</c:f>
              <c:numCache/>
            </c:numRef>
          </c:val>
          <c:smooth val="0"/>
        </c:ser>
        <c:ser>
          <c:idx val="1"/>
          <c:order val="1"/>
          <c:tx>
            <c:strRef>
              <c:f>calcoli!$J$87</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calcoli!$D$87:$H$87</c:f>
              <c:numCache/>
            </c:numRef>
          </c:val>
          <c:smooth val="0"/>
        </c:ser>
        <c:marker val="1"/>
        <c:axId val="52961020"/>
        <c:axId val="6887133"/>
      </c:lineChart>
      <c:dateAx>
        <c:axId val="5296102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887133"/>
        <c:crossesAt val="0"/>
        <c:auto val="0"/>
        <c:noMultiLvlLbl val="0"/>
      </c:dateAx>
      <c:valAx>
        <c:axId val="6887133"/>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961020"/>
        <c:crossesAt val="1"/>
        <c:crossBetween val="midCat"/>
        <c:dispUnits/>
        <c:majorUnit val="5"/>
      </c:valAx>
      <c:spPr>
        <a:noFill/>
        <a:ln w="3175">
          <a:solidFill>
            <a:srgbClr val="B3B3B3"/>
          </a:solidFill>
        </a:ln>
      </c:spPr>
    </c:plotArea>
    <c:legend>
      <c:legendPos val="r"/>
      <c:layout>
        <c:manualLayout>
          <c:xMode val="edge"/>
          <c:yMode val="edge"/>
          <c:x val="0.83375"/>
          <c:y val="0.330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USCITA DAL SERVIZIO
Quanto è soddisfatto? Quanto è importante?</a:t>
            </a:r>
          </a:p>
        </c:rich>
      </c:tx>
      <c:layout>
        <c:manualLayout>
          <c:xMode val="factor"/>
          <c:yMode val="factor"/>
          <c:x val="0.00675"/>
          <c:y val="0.00575"/>
        </c:manualLayout>
      </c:layout>
      <c:spPr>
        <a:gradFill rotWithShape="1">
          <a:gsLst>
            <a:gs pos="0">
              <a:srgbClr val="FFFF66"/>
            </a:gs>
            <a:gs pos="100000">
              <a:srgbClr val="996633"/>
            </a:gs>
          </a:gsLst>
          <a:lin ang="2700000" scaled="1"/>
        </a:gradFill>
        <a:ln w="3175">
          <a:noFill/>
        </a:ln>
      </c:spPr>
    </c:title>
    <c:plotArea>
      <c:layout>
        <c:manualLayout>
          <c:xMode val="edge"/>
          <c:yMode val="edge"/>
          <c:x val="0.04425"/>
          <c:y val="0.2975"/>
          <c:w val="0.814"/>
          <c:h val="0.617"/>
        </c:manualLayout>
      </c:layout>
      <c:lineChart>
        <c:grouping val="standard"/>
        <c:varyColors val="0"/>
        <c:ser>
          <c:idx val="0"/>
          <c:order val="0"/>
          <c:tx>
            <c:strRef>
              <c:f>calcoli!$J$88</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calcoli!$D$27:$I$27</c:f>
              <c:strCache/>
            </c:strRef>
          </c:cat>
          <c:val>
            <c:numRef>
              <c:f>calcoli!$D$88:$H$88</c:f>
              <c:numCache/>
            </c:numRef>
          </c:val>
          <c:smooth val="0"/>
        </c:ser>
        <c:ser>
          <c:idx val="1"/>
          <c:order val="1"/>
          <c:tx>
            <c:strRef>
              <c:f>calcoli!$J$89</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calcoli!$D$27:$I$27</c:f>
              <c:strCache/>
            </c:strRef>
          </c:cat>
          <c:val>
            <c:numRef>
              <c:f>calcoli!$D$89:$H$89</c:f>
              <c:numCache/>
            </c:numRef>
          </c:val>
          <c:smooth val="0"/>
        </c:ser>
        <c:marker val="1"/>
        <c:axId val="61984198"/>
        <c:axId val="20986871"/>
      </c:lineChart>
      <c:dateAx>
        <c:axId val="6198419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0986871"/>
        <c:crossesAt val="0"/>
        <c:auto val="0"/>
        <c:noMultiLvlLbl val="0"/>
      </c:dateAx>
      <c:valAx>
        <c:axId val="2098687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1984198"/>
        <c:crossesAt val="1"/>
        <c:crossBetween val="midCat"/>
        <c:dispUnits/>
        <c:majorUnit val="5"/>
      </c:valAx>
      <c:spPr>
        <a:noFill/>
        <a:ln w="3175">
          <a:solidFill>
            <a:srgbClr val="B3B3B3"/>
          </a:solidFill>
        </a:ln>
      </c:spPr>
    </c:plotArea>
    <c:legend>
      <c:legendPos val="r"/>
      <c:layout>
        <c:manualLayout>
          <c:xMode val="edge"/>
          <c:yMode val="edge"/>
          <c:x val="0.83375"/>
          <c:y val="0.3312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TEMPO DI APERTURA DEL NIDO NEL CORSO DELL'ANNO
Quanto è soddisfatto? Quanto è importante?</a:t>
            </a:r>
          </a:p>
        </c:rich>
      </c:tx>
      <c:layout>
        <c:manualLayout>
          <c:xMode val="factor"/>
          <c:yMode val="factor"/>
          <c:x val="-0.0035"/>
          <c:y val="0.006"/>
        </c:manualLayout>
      </c:layout>
      <c:spPr>
        <a:gradFill rotWithShape="1">
          <a:gsLst>
            <a:gs pos="0">
              <a:srgbClr val="FFFF66"/>
            </a:gs>
            <a:gs pos="100000">
              <a:srgbClr val="996633"/>
            </a:gs>
          </a:gsLst>
          <a:lin ang="2700000" scaled="1"/>
        </a:gradFill>
        <a:ln w="3175">
          <a:noFill/>
        </a:ln>
      </c:spPr>
    </c:title>
    <c:plotArea>
      <c:layout>
        <c:manualLayout>
          <c:xMode val="edge"/>
          <c:yMode val="edge"/>
          <c:x val="0.04975"/>
          <c:y val="0.29725"/>
          <c:w val="0.814"/>
          <c:h val="0.61475"/>
        </c:manualLayout>
      </c:layout>
      <c:lineChart>
        <c:grouping val="standard"/>
        <c:varyColors val="0"/>
        <c:ser>
          <c:idx val="0"/>
          <c:order val="0"/>
          <c:tx>
            <c:strRef>
              <c:f>calcoli!$J$90</c:f>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l"/>
            <c:showLegendKey val="0"/>
            <c:showVal val="1"/>
            <c:showBubbleSize val="0"/>
            <c:showCatName val="0"/>
            <c:showSerName val="0"/>
            <c:showLeaderLines val="1"/>
            <c:showPercent val="0"/>
            <c:separator>
</c:separator>
          </c:dLbls>
          <c:cat>
            <c:strRef>
              <c:f>calcoli!$D$27:$H$27</c:f>
              <c:strCache/>
            </c:strRef>
          </c:cat>
          <c:val>
            <c:numRef>
              <c:f>calcoli!$D$90:$H$90</c:f>
              <c:numCache/>
            </c:numRef>
          </c:val>
          <c:smooth val="0"/>
        </c:ser>
        <c:ser>
          <c:idx val="1"/>
          <c:order val="1"/>
          <c:tx>
            <c:strRef>
              <c:f>calcoli!$J$91</c:f>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LeaderLines val="1"/>
            <c:showPercent val="0"/>
            <c:separator>
</c:separator>
          </c:dLbls>
          <c:cat>
            <c:strRef>
              <c:f>calcoli!$D$27:$H$27</c:f>
              <c:strCache/>
            </c:strRef>
          </c:cat>
          <c:val>
            <c:numRef>
              <c:f>calcoli!$D$91:$H$91</c:f>
              <c:numCache/>
            </c:numRef>
          </c:val>
          <c:smooth val="0"/>
        </c:ser>
        <c:marker val="1"/>
        <c:axId val="54664112"/>
        <c:axId val="22214961"/>
      </c:lineChart>
      <c:dateAx>
        <c:axId val="5466411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2214961"/>
        <c:crossesAt val="0"/>
        <c:auto val="0"/>
        <c:noMultiLvlLbl val="0"/>
      </c:dateAx>
      <c:valAx>
        <c:axId val="22214961"/>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664112"/>
        <c:crossesAt val="1"/>
        <c:crossBetween val="midCat"/>
        <c:dispUnits/>
        <c:majorUnit val="5"/>
      </c:valAx>
      <c:spPr>
        <a:noFill/>
        <a:ln w="3175">
          <a:solidFill>
            <a:srgbClr val="B3B3B3"/>
          </a:solidFill>
        </a:ln>
      </c:spPr>
    </c:plotArea>
    <c:legend>
      <c:legendPos val="r"/>
      <c:layout>
        <c:manualLayout>
          <c:xMode val="edge"/>
          <c:yMode val="edge"/>
          <c:x val="0.83375"/>
          <c:y val="0.33075"/>
          <c:w val="0.1555"/>
          <c:h val="0.083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 COME VALUTATE COMPLESSIVAMENTE L'ESPERIENZA 
DEL VOSTRO BAMBINO/A ALL'ASILO NIDO? 
  MEDIA VALORI = 9,37</a:t>
            </a:r>
          </a:p>
        </c:rich>
      </c:tx>
      <c:layout/>
      <c:spPr>
        <a:gradFill rotWithShape="1">
          <a:gsLst>
            <a:gs pos="0">
              <a:srgbClr val="FFFF66"/>
            </a:gs>
            <a:gs pos="100000">
              <a:srgbClr val="996633"/>
            </a:gs>
          </a:gsLst>
          <a:lin ang="2700000" scaled="1"/>
        </a:gradFill>
      </c:spPr>
    </c:title>
    <c:plotArea>
      <c:layout>
        <c:manualLayout>
          <c:xMode val="edge"/>
          <c:yMode val="edge"/>
          <c:x val="0.04625"/>
          <c:y val="0.38725"/>
          <c:w val="0.86825"/>
          <c:h val="0.55075"/>
        </c:manualLayout>
      </c:layout>
      <c:barChart>
        <c:barDir val="col"/>
        <c:grouping val="clustered"/>
        <c:varyColors val="0"/>
        <c:ser>
          <c:idx val="0"/>
          <c:order val="0"/>
          <c:tx>
            <c:strRef>
              <c:f>questionari!$C$89</c:f>
            </c:strRef>
          </c:tx>
          <c:spPr>
            <a:gradFill rotWithShape="1">
              <a:gsLst>
                <a:gs pos="0">
                  <a:srgbClr val="FFFF00"/>
                </a:gs>
                <a:gs pos="100000">
                  <a:srgbClr val="800000"/>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gradFill rotWithShape="1">
                <a:gsLst>
                  <a:gs pos="0">
                    <a:srgbClr val="FFFF00"/>
                  </a:gs>
                  <a:gs pos="100000">
                    <a:srgbClr val="800000"/>
                  </a:gs>
                </a:gsLst>
                <a:path path="rect">
                  <a:fillToRect l="50000" t="50000" r="50000" b="50000"/>
                </a:path>
              </a:gradFill>
              <a:ln w="3175">
                <a:noFill/>
              </a:ln>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numRef>
              <c:f>calcoli!$D$94:$L$94</c:f>
              <c:numCache/>
            </c:numRef>
          </c:cat>
          <c:val>
            <c:numRef>
              <c:f>calcoli!$D$95:$L$95</c:f>
              <c:numCache/>
            </c:numRef>
          </c:val>
        </c:ser>
        <c:gapWidth val="100"/>
        <c:axId val="65716922"/>
        <c:axId val="54581387"/>
      </c:barChart>
      <c:lineChart>
        <c:grouping val="standard"/>
        <c:varyColors val="0"/>
        <c:ser>
          <c:idx val="0"/>
          <c:order val="1"/>
          <c:tx>
            <c:strRef>
              <c:f>calcoli!$M$98</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separator>
</c:separator>
          </c:dLbls>
          <c:cat>
            <c:numRef>
              <c:f>calcoli!$D$94:$L$94</c:f>
              <c:numCache/>
            </c:numRef>
          </c:cat>
          <c:val>
            <c:numRef>
              <c:f>calcoli!$M$99</c:f>
              <c:numCache/>
            </c:numRef>
          </c:val>
          <c:smooth val="0"/>
        </c:ser>
        <c:axId val="65716922"/>
        <c:axId val="54581387"/>
      </c:lineChart>
      <c:dateAx>
        <c:axId val="6571692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4581387"/>
        <c:crossesAt val="0"/>
        <c:auto val="0"/>
        <c:noMultiLvlLbl val="0"/>
      </c:dateAx>
      <c:valAx>
        <c:axId val="5458138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5716922"/>
        <c:crossesAt val="1"/>
        <c:crossBetween val="between"/>
        <c:dispUnits/>
        <c:majorUnit val="3"/>
      </c:valAx>
      <c:spPr>
        <a:noFill/>
        <a:ln w="3175">
          <a:solidFill>
            <a:srgbClr val="B3B3B3"/>
          </a:solidFill>
        </a:ln>
      </c:spPr>
    </c:plotArea>
    <c:plotVisOnly val="1"/>
    <c:dispBlanksAs val="gap"/>
    <c:showDLblsOverMax val="0"/>
  </c:chart>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g) COME VALUTATE COMPLESSIVAMENTE IL SERVIZIO OFFERTO DALL'ASILO NIDO? 
 MEDIA VALORI = 9,30</a:t>
            </a:r>
          </a:p>
        </c:rich>
      </c:tx>
      <c:layout/>
      <c:spPr>
        <a:gradFill rotWithShape="1">
          <a:gsLst>
            <a:gs pos="0">
              <a:srgbClr val="FFFF66"/>
            </a:gs>
            <a:gs pos="100000">
              <a:srgbClr val="996633"/>
            </a:gs>
          </a:gsLst>
          <a:lin ang="2700000" scaled="1"/>
        </a:gradFill>
      </c:spPr>
    </c:title>
    <c:plotArea>
      <c:layout>
        <c:manualLayout>
          <c:xMode val="edge"/>
          <c:yMode val="edge"/>
          <c:x val="0.046"/>
          <c:y val="0.368"/>
          <c:w val="0.8685"/>
          <c:h val="0.56875"/>
        </c:manualLayout>
      </c:layout>
      <c:barChart>
        <c:barDir val="col"/>
        <c:grouping val="clustered"/>
        <c:varyColors val="0"/>
        <c:ser>
          <c:idx val="0"/>
          <c:order val="0"/>
          <c:spPr>
            <a:gradFill rotWithShape="1">
              <a:gsLst>
                <a:gs pos="0">
                  <a:srgbClr val="FFFF00"/>
                </a:gs>
                <a:gs pos="100000">
                  <a:srgbClr val="800000"/>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numRef>
              <c:f>calcoli!$D$94:$L$94</c:f>
              <c:numCache/>
            </c:numRef>
          </c:cat>
          <c:val>
            <c:numRef>
              <c:f>calcoli!$D$96:$L$96</c:f>
              <c:numCache/>
            </c:numRef>
          </c:val>
        </c:ser>
        <c:gapWidth val="100"/>
        <c:axId val="21470436"/>
        <c:axId val="59016197"/>
      </c:barChart>
      <c:lineChart>
        <c:grouping val="standard"/>
        <c:varyColors val="0"/>
        <c:ser>
          <c:idx val="0"/>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separator>
</c:separator>
          </c:dLbls>
          <c:cat>
            <c:numRef>
              <c:f>calcoli!$D$94:$L$94</c:f>
              <c:numCache/>
            </c:numRef>
          </c:cat>
          <c:val>
            <c:numRef>
              <c:f>calcoli!$M$100</c:f>
              <c:numCache/>
            </c:numRef>
          </c:val>
          <c:smooth val="0"/>
        </c:ser>
        <c:axId val="21470436"/>
        <c:axId val="59016197"/>
      </c:lineChart>
      <c:dateAx>
        <c:axId val="21470436"/>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016197"/>
        <c:crossesAt val="0"/>
        <c:auto val="0"/>
        <c:noMultiLvlLbl val="0"/>
      </c:dateAx>
      <c:valAx>
        <c:axId val="59016197"/>
        <c:scaling>
          <c:orientation val="minMax"/>
          <c:max val="30"/>
        </c:scaling>
        <c:axPos val="l"/>
        <c:majorGridlines>
          <c:spPr>
            <a:ln w="3175">
              <a:solidFill>
                <a:srgbClr val="B3B3B3"/>
              </a:solidFill>
            </a:ln>
          </c:spPr>
        </c:majorGridlines>
        <c:minorGridlines>
          <c:spPr>
            <a:ln w="3175">
              <a:solidFill>
                <a:srgbClr val="B3B3B3"/>
              </a:solidFill>
            </a:ln>
          </c:spPr>
        </c:min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1470436"/>
        <c:crossesAt val="1"/>
        <c:crossBetween val="between"/>
        <c:dispUnits/>
        <c:majorUnit val="3"/>
      </c:valAx>
      <c:spPr>
        <a:noFill/>
        <a:ln w="3175">
          <a:solidFill>
            <a:srgbClr val="B3B3B3"/>
          </a:solidFill>
        </a:ln>
      </c:spPr>
    </c:plotArea>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BAMBINO/ BAMBINA  
AVETE ACQUISITO INFORMAZIONI PREVENTIVE?</a:t>
            </a:r>
          </a:p>
        </c:rich>
      </c:tx>
      <c:layout>
        <c:manualLayout>
          <c:xMode val="factor"/>
          <c:yMode val="factor"/>
          <c:x val="-0.0075"/>
          <c:y val="0.011"/>
        </c:manualLayout>
      </c:layout>
      <c:spPr>
        <a:gradFill rotWithShape="1">
          <a:gsLst>
            <a:gs pos="0">
              <a:srgbClr val="FFFF66"/>
            </a:gs>
            <a:gs pos="100000">
              <a:srgbClr val="996633"/>
            </a:gs>
          </a:gsLst>
          <a:lin ang="2700000" scaled="1"/>
        </a:gradFill>
      </c:spPr>
    </c:title>
    <c:view3D>
      <c:rotX val="28"/>
      <c:hPercent val="100"/>
      <c:rotY val="0"/>
      <c:depthPercent val="100"/>
      <c:rAngAx val="1"/>
    </c:view3D>
    <c:plotArea>
      <c:layout>
        <c:manualLayout>
          <c:xMode val="edge"/>
          <c:yMode val="edge"/>
          <c:x val="0.05025"/>
          <c:y val="0.37875"/>
          <c:w val="0.7275"/>
          <c:h val="0.525"/>
        </c:manualLayout>
      </c:layout>
      <c:pie3DChart>
        <c:varyColors val="1"/>
        <c:ser>
          <c:idx val="0"/>
          <c:order val="0"/>
          <c:spPr>
            <a:solidFill>
              <a:srgbClr val="579D1C"/>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spPr>
              <a:solidFill>
                <a:srgbClr val="579D1C"/>
              </a:solidFill>
              <a:ln w="3175">
                <a:noFill/>
              </a:ln>
            </c:spPr>
          </c:dPt>
          <c:dPt>
            <c:idx val="1"/>
            <c:spPr>
              <a:solidFill>
                <a:srgbClr val="FF420E"/>
              </a:solidFill>
              <a:ln w="3175">
                <a:noFill/>
              </a:ln>
            </c:spPr>
          </c:dPt>
          <c:dPt>
            <c:idx val="2"/>
            <c:spPr>
              <a:solidFill>
                <a:srgbClr val="800000"/>
              </a:solidFill>
              <a:ln w="3175">
                <a:noFill/>
              </a:ln>
            </c:spPr>
          </c:dPt>
          <c:dLbls>
            <c:dLbl>
              <c:idx val="0"/>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a:noFill/>
                </a:ln>
              </c:spPr>
              <c:dLblPos val="outEnd"/>
              <c:showLegendKey val="0"/>
              <c:showVal val="1"/>
              <c:showBubbleSize val="0"/>
              <c:showCatName val="0"/>
              <c:showSerName val="0"/>
              <c:showPercent val="1"/>
              <c:separator>
</c:separator>
            </c:dLbl>
            <c:dLbl>
              <c:idx val="1"/>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a:noFill/>
                </a:ln>
              </c:spPr>
              <c:dLblPos val="outEnd"/>
              <c:showLegendKey val="0"/>
              <c:showVal val="1"/>
              <c:showBubbleSize val="0"/>
              <c:showCatName val="0"/>
              <c:showSerName val="0"/>
              <c:showPercent val="1"/>
              <c:separator>
</c:separator>
            </c:dLbl>
            <c:dLbl>
              <c:idx val="2"/>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a:noFill/>
                </a:ln>
              </c:spPr>
              <c:dLblPos val="inEnd"/>
              <c:showLegendKey val="0"/>
              <c:showVal val="1"/>
              <c:showBubbleSize val="0"/>
              <c:showCatName val="0"/>
              <c:showSerName val="0"/>
              <c:showPercent val="1"/>
              <c:separator>
</c:separator>
            </c:dLbl>
            <c:numFmt formatCode="General" sourceLinked="1"/>
            <c:spPr>
              <a:noFill/>
              <a:ln>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0"/>
            <c:showPercent val="1"/>
            <c:separator>
</c:separator>
          </c:dLbls>
          <c:cat>
            <c:strRef>
              <c:f>(calcoli!$D$18:$E$18,calcoli!$I$18)</c:f>
              <c:strCache/>
            </c:strRef>
          </c:cat>
          <c:val>
            <c:numRef>
              <c:f>(calcoli!$D$19:$E$19,calcoli!$I$19)</c:f>
              <c:numCache/>
            </c:numRef>
          </c:val>
        </c:ser>
      </c:pie3DChart>
      <c:spPr>
        <a:noFill/>
        <a:ln w="3175">
          <a:solidFill>
            <a:srgbClr val="B3B3B3"/>
          </a:solidFill>
        </a:ln>
      </c:spPr>
    </c:plotArea>
    <c:legend>
      <c:legendPos val="r"/>
      <c:layout>
        <c:manualLayout>
          <c:xMode val="edge"/>
          <c:yMode val="edge"/>
          <c:x val="0.74925"/>
          <c:y val="0.623"/>
          <c:w val="0.143"/>
          <c:h val="0.119"/>
        </c:manualLayout>
      </c:layout>
      <c:overlay val="0"/>
      <c:spPr>
        <a:gradFill rotWithShape="1">
          <a:gsLst>
            <a:gs pos="0">
              <a:srgbClr val="FFFF66"/>
            </a:gs>
            <a:gs pos="100000">
              <a:srgbClr val="996633"/>
            </a:gs>
          </a:gsLst>
          <a:lin ang="2700000" scaled="1"/>
        </a:gradFill>
      </c:spPr>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Vostro Bambino/Bambina avete acquisito informazioni preventive?
SE AVETE RISPOSTO SI, In che modo?</a:t>
            </a:r>
          </a:p>
        </c:rich>
      </c:tx>
      <c:layout/>
      <c:spPr>
        <a:gradFill rotWithShape="1">
          <a:gsLst>
            <a:gs pos="0">
              <a:srgbClr val="FFFF66"/>
            </a:gs>
            <a:gs pos="100000">
              <a:srgbClr val="996633"/>
            </a:gs>
          </a:gsLst>
          <a:lin ang="2700000" scaled="1"/>
        </a:gradFill>
      </c:spPr>
    </c:title>
    <c:plotArea>
      <c:layout>
        <c:manualLayout>
          <c:xMode val="edge"/>
          <c:yMode val="edge"/>
          <c:x val="0.027"/>
          <c:y val="0.349"/>
          <c:w val="0.8185"/>
          <c:h val="0.575"/>
        </c:manualLayout>
      </c:layout>
      <c:barChart>
        <c:barDir val="col"/>
        <c:grouping val="clustered"/>
        <c:varyColors val="0"/>
        <c:ser>
          <c:idx val="0"/>
          <c:order val="0"/>
          <c:tx>
            <c:strRef>
              <c:f>calcoli!$D$18</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calcoli!$C$21:$C$26</c:f>
              <c:strCache/>
            </c:strRef>
          </c:cat>
          <c:val>
            <c:numRef>
              <c:f>calcoli!$D$21:$D$26</c:f>
              <c:numCache/>
            </c:numRef>
          </c:val>
        </c:ser>
        <c:ser>
          <c:idx val="1"/>
          <c:order val="1"/>
          <c:tx>
            <c:strRef>
              <c:f>calcoli!$E$18</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separator>
</c:separator>
          </c:dLbls>
          <c:cat>
            <c:strRef>
              <c:f>calcoli!$C$21:$C$26</c:f>
              <c:strCache/>
            </c:strRef>
          </c:cat>
          <c:val>
            <c:numRef>
              <c:f>calcoli!$E$21:$E$26</c:f>
              <c:numCache/>
            </c:numRef>
          </c:val>
        </c:ser>
        <c:gapWidth val="100"/>
        <c:axId val="64993212"/>
        <c:axId val="48067997"/>
      </c:barChart>
      <c:dateAx>
        <c:axId val="64993212"/>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8067997"/>
        <c:crossesAt val="0"/>
        <c:auto val="0"/>
        <c:noMultiLvlLbl val="0"/>
      </c:dateAx>
      <c:valAx>
        <c:axId val="48067997"/>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4993212"/>
        <c:crossesAt val="1"/>
        <c:crossBetween val="between"/>
        <c:dispUnits/>
        <c:majorUnit val="5"/>
      </c:valAx>
      <c:spPr>
        <a:noFill/>
        <a:ln w="3175">
          <a:solidFill>
            <a:srgbClr val="B3B3B3"/>
          </a:solidFill>
        </a:ln>
      </c:spPr>
    </c:plotArea>
    <c:legend>
      <c:legendPos val="r"/>
      <c:layout>
        <c:manualLayout>
          <c:xMode val="edge"/>
          <c:yMode val="edge"/>
          <c:x val="0.94675"/>
          <c:y val="0.52675"/>
          <c:w val="0.039"/>
          <c:h val="0.071"/>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 risposte (Si / No) sui 6 quesiiti proposti</a:t>
            </a:r>
          </a:p>
        </c:rich>
      </c:tx>
      <c:layout/>
      <c:spPr>
        <a:gradFill rotWithShape="1">
          <a:gsLst>
            <a:gs pos="0">
              <a:srgbClr val="FFFF66"/>
            </a:gs>
            <a:gs pos="100000">
              <a:srgbClr val="996633"/>
            </a:gs>
          </a:gsLst>
          <a:lin ang="2700000" scaled="1"/>
        </a:gradFill>
      </c:spPr>
    </c:title>
    <c:view3D>
      <c:rotX val="30"/>
      <c:hPercent val="100"/>
      <c:rotY val="0"/>
      <c:depthPercent val="100"/>
      <c:rAngAx val="1"/>
    </c:view3D>
    <c:plotArea>
      <c:layout>
        <c:manualLayout>
          <c:xMode val="edge"/>
          <c:yMode val="edge"/>
          <c:x val="0.08"/>
          <c:y val="0.57725"/>
          <c:w val="0.70225"/>
          <c:h val="0.3695"/>
        </c:manualLayout>
      </c:layout>
      <c:pie3DChart>
        <c:varyColors val="1"/>
        <c:ser>
          <c:idx val="0"/>
          <c:order val="0"/>
          <c:spPr>
            <a:solidFill>
              <a:srgbClr val="004586"/>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numFmt formatCode="0.0%" sourceLinked="0"/>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0"/>
            <c:showBubbleSize val="0"/>
            <c:showCatName val="0"/>
            <c:showSerName val="0"/>
            <c:showLeaderLines val="0"/>
            <c:showPercent val="1"/>
            <c:separator>
</c:separator>
          </c:dLbls>
          <c:cat>
            <c:strRef>
              <c:f>calcoli!$D$18:$E$18</c:f>
              <c:strCache/>
            </c:strRef>
          </c:cat>
          <c:val>
            <c:numRef>
              <c:f>calcoli!$G$21:$H$21</c:f>
              <c:numCache/>
            </c:numRef>
          </c:val>
        </c:ser>
      </c:pie3DChart>
      <c:spPr>
        <a:noFill/>
        <a:ln w="3175">
          <a:solidFill>
            <a:srgbClr val="B3B3B3"/>
          </a:solidFill>
        </a:ln>
      </c:spPr>
    </c:plotArea>
    <c:legend>
      <c:legendPos val="r"/>
      <c:layout>
        <c:manualLayout>
          <c:xMode val="edge"/>
          <c:yMode val="edge"/>
          <c:x val="0.89575"/>
          <c:y val="0.69925"/>
          <c:w val="0.0795"/>
          <c:h val="0.1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numero assoluto dei (Si / No) sui 6 quesiiti proposti</a:t>
            </a:r>
          </a:p>
        </c:rich>
      </c:tx>
      <c:layout/>
      <c:spPr>
        <a:gradFill rotWithShape="1">
          <a:gsLst>
            <a:gs pos="0">
              <a:srgbClr val="FFFF66"/>
            </a:gs>
            <a:gs pos="100000">
              <a:srgbClr val="996633"/>
            </a:gs>
          </a:gsLst>
          <a:lin ang="2700000" scaled="1"/>
        </a:gradFill>
      </c:spPr>
    </c:title>
    <c:view3D>
      <c:rotX val="30"/>
      <c:hPercent val="100"/>
      <c:rotY val="0"/>
      <c:depthPercent val="100"/>
      <c:rAngAx val="1"/>
    </c:view3D>
    <c:plotArea>
      <c:layout>
        <c:manualLayout>
          <c:xMode val="edge"/>
          <c:yMode val="edge"/>
          <c:x val="0.07925"/>
          <c:y val="0.6195"/>
          <c:w val="0.704"/>
          <c:h val="0.32825"/>
        </c:manualLayout>
      </c:layout>
      <c:pie3DChart>
        <c:varyColors val="1"/>
        <c:ser>
          <c:idx val="0"/>
          <c:order val="0"/>
          <c:spPr>
            <a:solidFill>
              <a:srgbClr val="004586"/>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420E"/>
              </a:solidFill>
              <a:ln w="3175">
                <a:noFill/>
              </a:ln>
            </c:spPr>
          </c:dPt>
          <c:dLbls>
            <c:numFmt formatCode="General" sourceLinked="1"/>
            <c:spPr>
              <a:noFill/>
              <a:ln>
                <a:noFill/>
              </a:ln>
            </c:spPr>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0"/>
            <c:showPercent val="0"/>
            <c:separator>
</c:separator>
          </c:dLbls>
          <c:cat>
            <c:strRef>
              <c:f>calcoli!$D$18:$E$18</c:f>
              <c:strCache/>
            </c:strRef>
          </c:cat>
          <c:val>
            <c:numRef>
              <c:f>calcoli!$G$21:$H$21</c:f>
              <c:numCache/>
            </c:numRef>
          </c:val>
        </c:ser>
      </c:pie3DChart>
      <c:spPr>
        <a:noFill/>
        <a:ln w="3175">
          <a:solidFill>
            <a:srgbClr val="B3B3B3"/>
          </a:solidFill>
        </a:ln>
      </c:spPr>
    </c:plotArea>
    <c:legend>
      <c:legendPos val="r"/>
      <c:layout>
        <c:manualLayout>
          <c:xMode val="edge"/>
          <c:yMode val="edge"/>
          <c:x val="0.897"/>
          <c:y val="0.7195"/>
          <c:w val="0.07925"/>
          <c:h val="0.108"/>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N°28 ITEMS PER UN TOTALE DI 928 RISPOSTE   
SU ELEMENTI CHE CARATTERIZZANO IL SERVIZIO
QUANTO E' SODDISFATTO? </a:t>
            </a:r>
          </a:p>
        </c:rich>
      </c:tx>
      <c:layout>
        <c:manualLayout>
          <c:xMode val="factor"/>
          <c:yMode val="factor"/>
          <c:x val="-0.06425"/>
          <c:y val="0.00775"/>
        </c:manualLayout>
      </c:layout>
      <c:spPr>
        <a:gradFill rotWithShape="1">
          <a:gsLst>
            <a:gs pos="0">
              <a:srgbClr val="FFFF66"/>
            </a:gs>
            <a:gs pos="100000">
              <a:srgbClr val="996633"/>
            </a:gs>
          </a:gsLst>
          <a:lin ang="2700000" scaled="1"/>
        </a:gradFill>
      </c:spPr>
    </c:title>
    <c:view3D>
      <c:rotX val="6"/>
      <c:rotY val="10"/>
      <c:depthPercent val="100"/>
      <c:rAngAx val="1"/>
    </c:view3D>
    <c:plotArea>
      <c:layout>
        <c:manualLayout>
          <c:xMode val="edge"/>
          <c:yMode val="edge"/>
          <c:x val="0.0085"/>
          <c:y val="0.47725"/>
          <c:w val="0.7775"/>
          <c:h val="0.5045"/>
        </c:manualLayout>
      </c:layout>
      <c:bar3DChart>
        <c:barDir val="col"/>
        <c:grouping val="clustered"/>
        <c:varyColors val="0"/>
        <c:ser>
          <c:idx val="0"/>
          <c:order val="0"/>
          <c:tx>
            <c:strRef>
              <c:f>calcoli!$D$27</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calcoli!$D$92</c:f>
              <c:numCache/>
            </c:numRef>
          </c:val>
          <c:shape val="cylinder"/>
        </c:ser>
        <c:ser>
          <c:idx val="1"/>
          <c:order val="1"/>
          <c:tx>
            <c:strRef>
              <c:f>calcoli!$E$27</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calcoli!$E$92</c:f>
              <c:numCache/>
            </c:numRef>
          </c:val>
          <c:shape val="cylinder"/>
        </c:ser>
        <c:ser>
          <c:idx val="2"/>
          <c:order val="2"/>
          <c:tx>
            <c:strRef>
              <c:f>calcoli!$F$27</c:f>
            </c:strRef>
          </c:tx>
          <c:spPr>
            <a:solidFill>
              <a:srgbClr val="FFD32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D320"/>
              </a:solidFill>
              <a:ln w="3175">
                <a:noFill/>
              </a:ln>
            </c:spPr>
          </c:dPt>
          <c:dLbls>
            <c:dLbl>
              <c:idx val="0"/>
            </c:dLbl>
            <c:delete val="1"/>
          </c:dLbls>
          <c:val>
            <c:numRef>
              <c:f>calcoli!$F$92</c:f>
              <c:numCache/>
            </c:numRef>
          </c:val>
          <c:shape val="cylinder"/>
        </c:ser>
        <c:ser>
          <c:idx val="3"/>
          <c:order val="3"/>
          <c:tx>
            <c:strRef>
              <c:f>calcoli!$G$27</c:f>
            </c:strRef>
          </c:tx>
          <c:spPr>
            <a:solidFill>
              <a:srgbClr val="579D1C"/>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calcoli!$G$92</c:f>
              <c:numCache/>
            </c:numRef>
          </c:val>
          <c:shape val="cylinder"/>
        </c:ser>
        <c:ser>
          <c:idx val="4"/>
          <c:order val="4"/>
          <c:tx>
            <c:strRef>
              <c:f>calcoli!$H$27</c:f>
            </c:strRef>
          </c:tx>
          <c:spPr>
            <a:solidFill>
              <a:srgbClr val="7E0021"/>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calcoli!$H$92</c:f>
              <c:numCache/>
            </c:numRef>
          </c:val>
          <c:shape val="cylinder"/>
        </c:ser>
        <c:ser>
          <c:idx val="5"/>
          <c:order val="5"/>
          <c:tx>
            <c:strRef>
              <c:f>calcoli!$I$27</c:f>
            </c:strRef>
          </c:tx>
          <c:spPr>
            <a:solidFill>
              <a:srgbClr val="83CA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calcoli!$I$92</c:f>
              <c:numCache/>
            </c:numRef>
          </c:val>
          <c:shape val="cylinder"/>
        </c:ser>
        <c:gapWidth val="100"/>
        <c:shape val="box"/>
        <c:axId val="29958790"/>
        <c:axId val="1193655"/>
      </c:bar3DChart>
      <c:dateAx>
        <c:axId val="2995879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193655"/>
        <c:crossesAt val="0"/>
        <c:auto val="0"/>
        <c:noMultiLvlLbl val="0"/>
      </c:dateAx>
      <c:valAx>
        <c:axId val="1193655"/>
        <c:scaling>
          <c:orientation val="minMax"/>
          <c:max val="96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958790"/>
        <c:crossesAt val="1"/>
        <c:crossBetween val="between"/>
        <c:dispUnits/>
        <c:majorUnit val="100"/>
      </c:valAx>
      <c:spPr>
        <a:noFill/>
        <a:ln>
          <a:noFill/>
        </a:ln>
      </c:spPr>
    </c:plotArea>
    <c:legend>
      <c:legendPos val="r"/>
      <c:layout>
        <c:manualLayout>
          <c:xMode val="edge"/>
          <c:yMode val="edge"/>
          <c:x val="0.44275"/>
          <c:y val="0.373"/>
          <c:w val="0.5345"/>
          <c:h val="0.277"/>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19050</xdr:rowOff>
    </xdr:from>
    <xdr:to>
      <xdr:col>2</xdr:col>
      <xdr:colOff>666750</xdr:colOff>
      <xdr:row>7</xdr:row>
      <xdr:rowOff>66675</xdr:rowOff>
    </xdr:to>
    <xdr:pic>
      <xdr:nvPicPr>
        <xdr:cNvPr id="1" name="Immagini 1"/>
        <xdr:cNvPicPr preferRelativeResize="1">
          <a:picLocks noChangeAspect="1"/>
        </xdr:cNvPicPr>
      </xdr:nvPicPr>
      <xdr:blipFill>
        <a:blip r:embed="rId1"/>
        <a:stretch>
          <a:fillRect/>
        </a:stretch>
      </xdr:blipFill>
      <xdr:spPr>
        <a:xfrm>
          <a:off x="819150" y="314325"/>
          <a:ext cx="1314450" cy="1123950"/>
        </a:xfrm>
        <a:prstGeom prst="rect">
          <a:avLst/>
        </a:prstGeom>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0.9925</cdr:y>
    </cdr:from>
    <cdr:to>
      <cdr:x>0.044</cdr:x>
      <cdr:y>1</cdr:y>
    </cdr:to>
    <cdr:sp fLocksText="0">
      <cdr:nvSpPr>
        <cdr:cNvPr id="1" name="Text 1"/>
        <cdr:cNvSpPr txBox="1">
          <a:spLocks noChangeArrowheads="1"/>
        </cdr:cNvSpPr>
      </cdr:nvSpPr>
      <cdr:spPr>
        <a:xfrm>
          <a:off x="266700" y="2619375"/>
          <a:ext cx="76200" cy="180975"/>
        </a:xfrm>
        <a:prstGeom prst="rect">
          <a:avLst/>
        </a:prstGeom>
        <a:solidFill>
          <a:srgbClr val="FFFFFF"/>
        </a:solid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1</xdr:row>
      <xdr:rowOff>152400</xdr:rowOff>
    </xdr:from>
    <xdr:to>
      <xdr:col>10</xdr:col>
      <xdr:colOff>400050</xdr:colOff>
      <xdr:row>18</xdr:row>
      <xdr:rowOff>76200</xdr:rowOff>
    </xdr:to>
    <xdr:graphicFrame>
      <xdr:nvGraphicFramePr>
        <xdr:cNvPr id="1" name="Chart 1"/>
        <xdr:cNvGraphicFramePr/>
      </xdr:nvGraphicFramePr>
      <xdr:xfrm>
        <a:off x="209550" y="333375"/>
        <a:ext cx="7953375" cy="261937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228600</xdr:colOff>
      <xdr:row>19</xdr:row>
      <xdr:rowOff>38100</xdr:rowOff>
    </xdr:from>
    <xdr:to>
      <xdr:col>10</xdr:col>
      <xdr:colOff>409575</xdr:colOff>
      <xdr:row>35</xdr:row>
      <xdr:rowOff>95250</xdr:rowOff>
    </xdr:to>
    <xdr:graphicFrame>
      <xdr:nvGraphicFramePr>
        <xdr:cNvPr id="2" name="Chart 2"/>
        <xdr:cNvGraphicFramePr/>
      </xdr:nvGraphicFramePr>
      <xdr:xfrm>
        <a:off x="228600" y="3076575"/>
        <a:ext cx="7943850" cy="26479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542925</xdr:colOff>
      <xdr:row>36</xdr:row>
      <xdr:rowOff>104775</xdr:rowOff>
    </xdr:to>
    <xdr:graphicFrame>
      <xdr:nvGraphicFramePr>
        <xdr:cNvPr id="1" name="Chart 1"/>
        <xdr:cNvGraphicFramePr/>
      </xdr:nvGraphicFramePr>
      <xdr:xfrm>
        <a:off x="123825" y="838200"/>
        <a:ext cx="8943975" cy="45529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0</xdr:rowOff>
    </xdr:from>
    <xdr:to>
      <xdr:col>11</xdr:col>
      <xdr:colOff>457200</xdr:colOff>
      <xdr:row>36</xdr:row>
      <xdr:rowOff>57150</xdr:rowOff>
    </xdr:to>
    <xdr:graphicFrame>
      <xdr:nvGraphicFramePr>
        <xdr:cNvPr id="1" name="Chart 1"/>
        <xdr:cNvGraphicFramePr/>
      </xdr:nvGraphicFramePr>
      <xdr:xfrm>
        <a:off x="123825" y="781050"/>
        <a:ext cx="8858250" cy="45624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6</xdr:row>
      <xdr:rowOff>66675</xdr:rowOff>
    </xdr:from>
    <xdr:to>
      <xdr:col>11</xdr:col>
      <xdr:colOff>447675</xdr:colOff>
      <xdr:row>37</xdr:row>
      <xdr:rowOff>76200</xdr:rowOff>
    </xdr:to>
    <xdr:graphicFrame>
      <xdr:nvGraphicFramePr>
        <xdr:cNvPr id="1" name="Chart 1"/>
        <xdr:cNvGraphicFramePr/>
      </xdr:nvGraphicFramePr>
      <xdr:xfrm>
        <a:off x="114300" y="990600"/>
        <a:ext cx="8858250" cy="45624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457200</xdr:colOff>
      <xdr:row>36</xdr:row>
      <xdr:rowOff>104775</xdr:rowOff>
    </xdr:to>
    <xdr:graphicFrame>
      <xdr:nvGraphicFramePr>
        <xdr:cNvPr id="1" name="Chart 1"/>
        <xdr:cNvGraphicFramePr/>
      </xdr:nvGraphicFramePr>
      <xdr:xfrm>
        <a:off x="123825" y="866775"/>
        <a:ext cx="8858250" cy="45529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6</xdr:row>
      <xdr:rowOff>38100</xdr:rowOff>
    </xdr:from>
    <xdr:to>
      <xdr:col>11</xdr:col>
      <xdr:colOff>447675</xdr:colOff>
      <xdr:row>38</xdr:row>
      <xdr:rowOff>76200</xdr:rowOff>
    </xdr:to>
    <xdr:graphicFrame>
      <xdr:nvGraphicFramePr>
        <xdr:cNvPr id="1" name="Chart 1"/>
        <xdr:cNvGraphicFramePr/>
      </xdr:nvGraphicFramePr>
      <xdr:xfrm>
        <a:off x="123825" y="962025"/>
        <a:ext cx="8848725" cy="4724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6</xdr:row>
      <xdr:rowOff>28575</xdr:rowOff>
    </xdr:from>
    <xdr:to>
      <xdr:col>11</xdr:col>
      <xdr:colOff>457200</xdr:colOff>
      <xdr:row>37</xdr:row>
      <xdr:rowOff>38100</xdr:rowOff>
    </xdr:to>
    <xdr:graphicFrame>
      <xdr:nvGraphicFramePr>
        <xdr:cNvPr id="1" name="Chart 1"/>
        <xdr:cNvGraphicFramePr/>
      </xdr:nvGraphicFramePr>
      <xdr:xfrm>
        <a:off x="123825" y="952500"/>
        <a:ext cx="8858250" cy="45624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457200</xdr:colOff>
      <xdr:row>36</xdr:row>
      <xdr:rowOff>104775</xdr:rowOff>
    </xdr:to>
    <xdr:graphicFrame>
      <xdr:nvGraphicFramePr>
        <xdr:cNvPr id="1" name="Chart 1"/>
        <xdr:cNvGraphicFramePr/>
      </xdr:nvGraphicFramePr>
      <xdr:xfrm>
        <a:off x="123825" y="866775"/>
        <a:ext cx="8858250" cy="45529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6</xdr:row>
      <xdr:rowOff>19050</xdr:rowOff>
    </xdr:from>
    <xdr:to>
      <xdr:col>11</xdr:col>
      <xdr:colOff>428625</xdr:colOff>
      <xdr:row>37</xdr:row>
      <xdr:rowOff>19050</xdr:rowOff>
    </xdr:to>
    <xdr:graphicFrame>
      <xdr:nvGraphicFramePr>
        <xdr:cNvPr id="1" name="Chart 1"/>
        <xdr:cNvGraphicFramePr/>
      </xdr:nvGraphicFramePr>
      <xdr:xfrm>
        <a:off x="104775" y="9429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5</xdr:col>
      <xdr:colOff>228600</xdr:colOff>
      <xdr:row>38</xdr:row>
      <xdr:rowOff>38100</xdr:rowOff>
    </xdr:to>
    <xdr:pic>
      <xdr:nvPicPr>
        <xdr:cNvPr id="1" name="Immagini 2"/>
        <xdr:cNvPicPr preferRelativeResize="1">
          <a:picLocks noChangeAspect="1"/>
        </xdr:cNvPicPr>
      </xdr:nvPicPr>
      <xdr:blipFill>
        <a:blip r:embed="rId1"/>
        <a:stretch>
          <a:fillRect/>
        </a:stretch>
      </xdr:blipFill>
      <xdr:spPr>
        <a:xfrm>
          <a:off x="0" y="9525"/>
          <a:ext cx="3981450" cy="5534025"/>
        </a:xfrm>
        <a:prstGeom prst="rect">
          <a:avLst/>
        </a:prstGeom>
        <a:solidFill>
          <a:srgbClr val="FFFFFF"/>
        </a:solidFill>
        <a:ln w="9525" cmpd="sng">
          <a:noFill/>
        </a:ln>
      </xdr:spPr>
    </xdr:pic>
    <xdr:clientData/>
  </xdr:twoCellAnchor>
  <xdr:twoCellAnchor editAs="absolute">
    <xdr:from>
      <xdr:col>5</xdr:col>
      <xdr:colOff>295275</xdr:colOff>
      <xdr:row>0</xdr:row>
      <xdr:rowOff>47625</xdr:rowOff>
    </xdr:from>
    <xdr:to>
      <xdr:col>10</xdr:col>
      <xdr:colOff>714375</xdr:colOff>
      <xdr:row>38</xdr:row>
      <xdr:rowOff>28575</xdr:rowOff>
    </xdr:to>
    <xdr:pic>
      <xdr:nvPicPr>
        <xdr:cNvPr id="2" name="Immagini 3"/>
        <xdr:cNvPicPr preferRelativeResize="1">
          <a:picLocks noChangeAspect="1"/>
        </xdr:cNvPicPr>
      </xdr:nvPicPr>
      <xdr:blipFill>
        <a:blip r:embed="rId2"/>
        <a:stretch>
          <a:fillRect/>
        </a:stretch>
      </xdr:blipFill>
      <xdr:spPr>
        <a:xfrm>
          <a:off x="4048125" y="47625"/>
          <a:ext cx="4229100" cy="5486400"/>
        </a:xfrm>
        <a:prstGeom prst="rect">
          <a:avLst/>
        </a:prstGeom>
        <a:blipFill>
          <a:blip r:embed=""/>
          <a:srcRect/>
          <a:stretch>
            <a:fillRect/>
          </a:stretch>
        </a:blipFill>
        <a:ln w="9525" cmpd="sng">
          <a:noFill/>
        </a:ln>
      </xdr:spPr>
    </xdr:pic>
    <xdr:clientData/>
  </xdr:twoCellAnchor>
  <xdr:twoCellAnchor editAs="absolute">
    <xdr:from>
      <xdr:col>2</xdr:col>
      <xdr:colOff>19050</xdr:colOff>
      <xdr:row>44</xdr:row>
      <xdr:rowOff>38100</xdr:rowOff>
    </xdr:from>
    <xdr:to>
      <xdr:col>9</xdr:col>
      <xdr:colOff>9525</xdr:colOff>
      <xdr:row>80</xdr:row>
      <xdr:rowOff>123825</xdr:rowOff>
    </xdr:to>
    <xdr:pic>
      <xdr:nvPicPr>
        <xdr:cNvPr id="3" name="Immagini 4"/>
        <xdr:cNvPicPr preferRelativeResize="1">
          <a:picLocks noChangeAspect="1"/>
        </xdr:cNvPicPr>
      </xdr:nvPicPr>
      <xdr:blipFill>
        <a:blip r:embed="rId3"/>
        <a:stretch>
          <a:fillRect/>
        </a:stretch>
      </xdr:blipFill>
      <xdr:spPr>
        <a:xfrm>
          <a:off x="1485900" y="6448425"/>
          <a:ext cx="5324475" cy="5915025"/>
        </a:xfrm>
        <a:prstGeom prst="rect">
          <a:avLst/>
        </a:prstGeom>
        <a:blipFill>
          <a:blip r:embed=""/>
          <a:srcRect/>
          <a:stretch>
            <a:fillRect/>
          </a:stretch>
        </a:blipFill>
        <a:ln w="9525" cmpd="sng">
          <a:noFill/>
        </a:ln>
      </xdr:spPr>
    </xdr:pic>
    <xdr:clientData/>
  </xdr:twoCellAnchor>
  <xdr:twoCellAnchor editAs="absolute">
    <xdr:from>
      <xdr:col>1</xdr:col>
      <xdr:colOff>685800</xdr:colOff>
      <xdr:row>7</xdr:row>
      <xdr:rowOff>19050</xdr:rowOff>
    </xdr:from>
    <xdr:to>
      <xdr:col>2</xdr:col>
      <xdr:colOff>514350</xdr:colOff>
      <xdr:row>7</xdr:row>
      <xdr:rowOff>95250</xdr:rowOff>
    </xdr:to>
    <xdr:sp>
      <xdr:nvSpPr>
        <xdr:cNvPr id="4" name="Rettangolo 4"/>
        <xdr:cNvSpPr>
          <a:spLocks/>
        </xdr:cNvSpPr>
      </xdr:nvSpPr>
      <xdr:spPr>
        <a:xfrm>
          <a:off x="1390650" y="1000125"/>
          <a:ext cx="590550" cy="76200"/>
        </a:xfrm>
        <a:prstGeom prst="rect">
          <a:avLst/>
        </a:prstGeom>
        <a:solidFill>
          <a:srgbClr val="FFFFFF"/>
        </a:solidFill>
        <a:ln w="9525" cmpd="sng">
          <a:noFill/>
        </a:ln>
      </xdr:spPr>
      <xdr:txBody>
        <a:bodyPr vertOverflow="clip" wrap="square" lIns="0" tIns="0" rIns="0" bIns="0" anchor="ctr"/>
        <a:p>
          <a:pPr algn="ctr">
            <a:defRPr/>
          </a:pPr>
          <a:r>
            <a:rPr lang="en-US" cap="none" sz="600" b="0" i="0" u="none" baseline="0"/>
            <a:t>21 GIUGNO 2013</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6</xdr:row>
      <xdr:rowOff>85725</xdr:rowOff>
    </xdr:from>
    <xdr:to>
      <xdr:col>11</xdr:col>
      <xdr:colOff>447675</xdr:colOff>
      <xdr:row>37</xdr:row>
      <xdr:rowOff>85725</xdr:rowOff>
    </xdr:to>
    <xdr:graphicFrame>
      <xdr:nvGraphicFramePr>
        <xdr:cNvPr id="1" name="Chart 1"/>
        <xdr:cNvGraphicFramePr/>
      </xdr:nvGraphicFramePr>
      <xdr:xfrm>
        <a:off x="114300" y="1009650"/>
        <a:ext cx="8858250" cy="45529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6</xdr:row>
      <xdr:rowOff>47625</xdr:rowOff>
    </xdr:from>
    <xdr:to>
      <xdr:col>11</xdr:col>
      <xdr:colOff>457200</xdr:colOff>
      <xdr:row>37</xdr:row>
      <xdr:rowOff>47625</xdr:rowOff>
    </xdr:to>
    <xdr:graphicFrame>
      <xdr:nvGraphicFramePr>
        <xdr:cNvPr id="1" name="Chart 1"/>
        <xdr:cNvGraphicFramePr/>
      </xdr:nvGraphicFramePr>
      <xdr:xfrm>
        <a:off x="123825" y="971550"/>
        <a:ext cx="8858250" cy="4552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6</xdr:row>
      <xdr:rowOff>28575</xdr:rowOff>
    </xdr:from>
    <xdr:to>
      <xdr:col>11</xdr:col>
      <xdr:colOff>457200</xdr:colOff>
      <xdr:row>37</xdr:row>
      <xdr:rowOff>38100</xdr:rowOff>
    </xdr:to>
    <xdr:graphicFrame>
      <xdr:nvGraphicFramePr>
        <xdr:cNvPr id="1" name="Chart 1"/>
        <xdr:cNvGraphicFramePr/>
      </xdr:nvGraphicFramePr>
      <xdr:xfrm>
        <a:off x="123825" y="952500"/>
        <a:ext cx="8858250" cy="45624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6</xdr:row>
      <xdr:rowOff>95250</xdr:rowOff>
    </xdr:from>
    <xdr:to>
      <xdr:col>11</xdr:col>
      <xdr:colOff>447675</xdr:colOff>
      <xdr:row>37</xdr:row>
      <xdr:rowOff>95250</xdr:rowOff>
    </xdr:to>
    <xdr:graphicFrame>
      <xdr:nvGraphicFramePr>
        <xdr:cNvPr id="1" name="Chart 1"/>
        <xdr:cNvGraphicFramePr/>
      </xdr:nvGraphicFramePr>
      <xdr:xfrm>
        <a:off x="114300" y="1019175"/>
        <a:ext cx="8858250" cy="45529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6</xdr:row>
      <xdr:rowOff>28575</xdr:rowOff>
    </xdr:from>
    <xdr:to>
      <xdr:col>11</xdr:col>
      <xdr:colOff>409575</xdr:colOff>
      <xdr:row>37</xdr:row>
      <xdr:rowOff>28575</xdr:rowOff>
    </xdr:to>
    <xdr:graphicFrame>
      <xdr:nvGraphicFramePr>
        <xdr:cNvPr id="1" name="Chart 1"/>
        <xdr:cNvGraphicFramePr/>
      </xdr:nvGraphicFramePr>
      <xdr:xfrm>
        <a:off x="85725" y="952500"/>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114300</xdr:rowOff>
    </xdr:to>
    <xdr:graphicFrame>
      <xdr:nvGraphicFramePr>
        <xdr:cNvPr id="1" name="Chart 1"/>
        <xdr:cNvGraphicFramePr/>
      </xdr:nvGraphicFramePr>
      <xdr:xfrm>
        <a:off x="123825" y="866775"/>
        <a:ext cx="8848725" cy="45624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114300</xdr:rowOff>
    </xdr:to>
    <xdr:graphicFrame>
      <xdr:nvGraphicFramePr>
        <xdr:cNvPr id="1" name="Chart 1"/>
        <xdr:cNvGraphicFramePr/>
      </xdr:nvGraphicFramePr>
      <xdr:xfrm>
        <a:off x="123825" y="866775"/>
        <a:ext cx="8848725" cy="456247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180975</xdr:colOff>
      <xdr:row>9</xdr:row>
      <xdr:rowOff>57150</xdr:rowOff>
    </xdr:from>
    <xdr:to>
      <xdr:col>11</xdr:col>
      <xdr:colOff>504825</xdr:colOff>
      <xdr:row>40</xdr:row>
      <xdr:rowOff>114300</xdr:rowOff>
    </xdr:to>
    <xdr:graphicFrame>
      <xdr:nvGraphicFramePr>
        <xdr:cNvPr id="1" name="Chart 1"/>
        <xdr:cNvGraphicFramePr/>
      </xdr:nvGraphicFramePr>
      <xdr:xfrm>
        <a:off x="180975" y="1428750"/>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4</xdr:row>
      <xdr:rowOff>85725</xdr:rowOff>
    </xdr:from>
    <xdr:to>
      <xdr:col>5</xdr:col>
      <xdr:colOff>219075</xdr:colOff>
      <xdr:row>35</xdr:row>
      <xdr:rowOff>0</xdr:rowOff>
    </xdr:to>
    <xdr:graphicFrame>
      <xdr:nvGraphicFramePr>
        <xdr:cNvPr id="1" name="Chart 1"/>
        <xdr:cNvGraphicFramePr/>
      </xdr:nvGraphicFramePr>
      <xdr:xfrm>
        <a:off x="152400" y="723900"/>
        <a:ext cx="3819525" cy="438150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476250</xdr:colOff>
      <xdr:row>4</xdr:row>
      <xdr:rowOff>104775</xdr:rowOff>
    </xdr:from>
    <xdr:to>
      <xdr:col>10</xdr:col>
      <xdr:colOff>257175</xdr:colOff>
      <xdr:row>35</xdr:row>
      <xdr:rowOff>38100</xdr:rowOff>
    </xdr:to>
    <xdr:graphicFrame>
      <xdr:nvGraphicFramePr>
        <xdr:cNvPr id="2" name="Chart 2"/>
        <xdr:cNvGraphicFramePr/>
      </xdr:nvGraphicFramePr>
      <xdr:xfrm>
        <a:off x="4229100" y="742950"/>
        <a:ext cx="3790950" cy="440055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0</xdr:colOff>
      <xdr:row>36</xdr:row>
      <xdr:rowOff>104775</xdr:rowOff>
    </xdr:to>
    <xdr:graphicFrame>
      <xdr:nvGraphicFramePr>
        <xdr:cNvPr id="1" name="Chart 1"/>
        <xdr:cNvGraphicFramePr/>
      </xdr:nvGraphicFramePr>
      <xdr:xfrm>
        <a:off x="123825" y="866775"/>
        <a:ext cx="8467725" cy="45529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5</xdr:row>
      <xdr:rowOff>95250</xdr:rowOff>
    </xdr:from>
    <xdr:to>
      <xdr:col>11</xdr:col>
      <xdr:colOff>457200</xdr:colOff>
      <xdr:row>36</xdr:row>
      <xdr:rowOff>142875</xdr:rowOff>
    </xdr:to>
    <xdr:graphicFrame>
      <xdr:nvGraphicFramePr>
        <xdr:cNvPr id="1" name="Chart 1"/>
        <xdr:cNvGraphicFramePr/>
      </xdr:nvGraphicFramePr>
      <xdr:xfrm>
        <a:off x="133350" y="9048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xdr:row>
      <xdr:rowOff>47625</xdr:rowOff>
    </xdr:from>
    <xdr:to>
      <xdr:col>10</xdr:col>
      <xdr:colOff>485775</xdr:colOff>
      <xdr:row>37</xdr:row>
      <xdr:rowOff>38100</xdr:rowOff>
    </xdr:to>
    <xdr:graphicFrame>
      <xdr:nvGraphicFramePr>
        <xdr:cNvPr id="1" name="Chart 1"/>
        <xdr:cNvGraphicFramePr/>
      </xdr:nvGraphicFramePr>
      <xdr:xfrm>
        <a:off x="9525" y="495300"/>
        <a:ext cx="8239125" cy="49720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57150</xdr:rowOff>
    </xdr:from>
    <xdr:to>
      <xdr:col>11</xdr:col>
      <xdr:colOff>447675</xdr:colOff>
      <xdr:row>36</xdr:row>
      <xdr:rowOff>104775</xdr:rowOff>
    </xdr:to>
    <xdr:graphicFrame>
      <xdr:nvGraphicFramePr>
        <xdr:cNvPr id="1" name="Chart 1"/>
        <xdr:cNvGraphicFramePr/>
      </xdr:nvGraphicFramePr>
      <xdr:xfrm>
        <a:off x="123825" y="866775"/>
        <a:ext cx="8848725" cy="455295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xdr:row>
      <xdr:rowOff>19050</xdr:rowOff>
    </xdr:from>
    <xdr:to>
      <xdr:col>10</xdr:col>
      <xdr:colOff>276225</xdr:colOff>
      <xdr:row>37</xdr:row>
      <xdr:rowOff>85725</xdr:rowOff>
    </xdr:to>
    <xdr:graphicFrame>
      <xdr:nvGraphicFramePr>
        <xdr:cNvPr id="1" name="Chart 1"/>
        <xdr:cNvGraphicFramePr/>
      </xdr:nvGraphicFramePr>
      <xdr:xfrm>
        <a:off x="133350" y="438150"/>
        <a:ext cx="7905750" cy="5048250"/>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171450</xdr:colOff>
      <xdr:row>3</xdr:row>
      <xdr:rowOff>47625</xdr:rowOff>
    </xdr:from>
    <xdr:to>
      <xdr:col>10</xdr:col>
      <xdr:colOff>314325</xdr:colOff>
      <xdr:row>37</xdr:row>
      <xdr:rowOff>38100</xdr:rowOff>
    </xdr:to>
    <xdr:graphicFrame>
      <xdr:nvGraphicFramePr>
        <xdr:cNvPr id="1" name="Chart 1"/>
        <xdr:cNvGraphicFramePr/>
      </xdr:nvGraphicFramePr>
      <xdr:xfrm>
        <a:off x="171450" y="466725"/>
        <a:ext cx="7905750" cy="4972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2</xdr:row>
      <xdr:rowOff>114300</xdr:rowOff>
    </xdr:from>
    <xdr:to>
      <xdr:col>10</xdr:col>
      <xdr:colOff>466725</xdr:colOff>
      <xdr:row>36</xdr:row>
      <xdr:rowOff>104775</xdr:rowOff>
    </xdr:to>
    <xdr:graphicFrame>
      <xdr:nvGraphicFramePr>
        <xdr:cNvPr id="1" name="Chart 1"/>
        <xdr:cNvGraphicFramePr/>
      </xdr:nvGraphicFramePr>
      <xdr:xfrm>
        <a:off x="85725" y="371475"/>
        <a:ext cx="814387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457200</xdr:colOff>
      <xdr:row>3</xdr:row>
      <xdr:rowOff>76200</xdr:rowOff>
    </xdr:from>
    <xdr:to>
      <xdr:col>9</xdr:col>
      <xdr:colOff>933450</xdr:colOff>
      <xdr:row>35</xdr:row>
      <xdr:rowOff>114300</xdr:rowOff>
    </xdr:to>
    <xdr:graphicFrame>
      <xdr:nvGraphicFramePr>
        <xdr:cNvPr id="1" name="Chart 1"/>
        <xdr:cNvGraphicFramePr/>
      </xdr:nvGraphicFramePr>
      <xdr:xfrm>
        <a:off x="457200" y="495300"/>
        <a:ext cx="7277100" cy="4695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3</xdr:row>
      <xdr:rowOff>19050</xdr:rowOff>
    </xdr:from>
    <xdr:to>
      <xdr:col>10</xdr:col>
      <xdr:colOff>438150</xdr:colOff>
      <xdr:row>36</xdr:row>
      <xdr:rowOff>152400</xdr:rowOff>
    </xdr:to>
    <xdr:graphicFrame>
      <xdr:nvGraphicFramePr>
        <xdr:cNvPr id="1" name="Chart 1"/>
        <xdr:cNvGraphicFramePr/>
      </xdr:nvGraphicFramePr>
      <xdr:xfrm>
        <a:off x="85725" y="561975"/>
        <a:ext cx="8115300" cy="4953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5</xdr:row>
      <xdr:rowOff>47625</xdr:rowOff>
    </xdr:from>
    <xdr:to>
      <xdr:col>5</xdr:col>
      <xdr:colOff>381000</xdr:colOff>
      <xdr:row>27</xdr:row>
      <xdr:rowOff>152400</xdr:rowOff>
    </xdr:to>
    <xdr:graphicFrame>
      <xdr:nvGraphicFramePr>
        <xdr:cNvPr id="1" name="Chart 1"/>
        <xdr:cNvGraphicFramePr/>
      </xdr:nvGraphicFramePr>
      <xdr:xfrm>
        <a:off x="114300" y="904875"/>
        <a:ext cx="4019550" cy="329565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428625</xdr:colOff>
      <xdr:row>5</xdr:row>
      <xdr:rowOff>38100</xdr:rowOff>
    </xdr:from>
    <xdr:to>
      <xdr:col>10</xdr:col>
      <xdr:colOff>447675</xdr:colOff>
      <xdr:row>27</xdr:row>
      <xdr:rowOff>142875</xdr:rowOff>
    </xdr:to>
    <xdr:graphicFrame>
      <xdr:nvGraphicFramePr>
        <xdr:cNvPr id="2" name="Chart 2"/>
        <xdr:cNvGraphicFramePr/>
      </xdr:nvGraphicFramePr>
      <xdr:xfrm>
        <a:off x="4181475" y="895350"/>
        <a:ext cx="4029075" cy="32956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0.98125</cdr:y>
    </cdr:from>
    <cdr:to>
      <cdr:x>0.01975</cdr:x>
      <cdr:y>1</cdr:y>
    </cdr:to>
    <cdr:sp fLocksText="0">
      <cdr:nvSpPr>
        <cdr:cNvPr id="1" name="Text 1"/>
        <cdr:cNvSpPr txBox="1">
          <a:spLocks noChangeArrowheads="1"/>
        </cdr:cNvSpPr>
      </cdr:nvSpPr>
      <cdr:spPr>
        <a:xfrm>
          <a:off x="76200" y="2562225"/>
          <a:ext cx="76200" cy="180975"/>
        </a:xfrm>
        <a:prstGeom prst="rect">
          <a:avLst/>
        </a:prstGeom>
        <a:solidFill>
          <a:srgbClr val="FFFFFF"/>
        </a:solid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P92"/>
  <sheetViews>
    <sheetView workbookViewId="0" topLeftCell="A70">
      <selection activeCell="C92" sqref="C92"/>
    </sheetView>
  </sheetViews>
  <sheetFormatPr defaultColWidth="9.140625" defaultRowHeight="12.75"/>
  <cols>
    <col min="1" max="1" width="3.421875" style="0" customWidth="1"/>
    <col min="2" max="2" width="15.00390625" style="0" customWidth="1"/>
    <col min="3" max="3" width="63.421875" style="0" customWidth="1"/>
    <col min="4" max="16" width="3.421875" style="1" customWidth="1"/>
    <col min="17" max="17" width="3.7109375" style="1" customWidth="1"/>
    <col min="18" max="31" width="3.421875" style="1" customWidth="1"/>
    <col min="32" max="35" width="3.421875" style="2" customWidth="1"/>
    <col min="36" max="36" width="8.8515625" style="3" customWidth="1"/>
  </cols>
  <sheetData>
    <row r="1" spans="1:35" ht="14.25">
      <c r="A1" t="s">
        <v>0</v>
      </c>
      <c r="C1" s="4" t="s">
        <v>1</v>
      </c>
      <c r="D1" s="5">
        <v>1</v>
      </c>
      <c r="E1" s="5">
        <v>2</v>
      </c>
      <c r="F1" s="5">
        <v>3</v>
      </c>
      <c r="G1" s="5">
        <v>4</v>
      </c>
      <c r="H1" s="5">
        <v>5</v>
      </c>
      <c r="I1" s="5">
        <v>6</v>
      </c>
      <c r="J1" s="5">
        <v>7</v>
      </c>
      <c r="K1" s="5">
        <v>8</v>
      </c>
      <c r="L1" s="5">
        <v>9</v>
      </c>
      <c r="M1" s="5">
        <v>10</v>
      </c>
      <c r="N1" s="5">
        <v>11</v>
      </c>
      <c r="O1" s="5">
        <v>12</v>
      </c>
      <c r="P1" s="5">
        <v>13</v>
      </c>
      <c r="Q1" s="5">
        <v>14</v>
      </c>
      <c r="R1" s="5">
        <v>15</v>
      </c>
      <c r="S1" s="5">
        <v>16</v>
      </c>
      <c r="T1" s="5">
        <v>17</v>
      </c>
      <c r="U1" s="5">
        <v>18</v>
      </c>
      <c r="V1" s="5">
        <v>19</v>
      </c>
      <c r="W1" s="5">
        <v>20</v>
      </c>
      <c r="X1" s="5">
        <v>21</v>
      </c>
      <c r="Y1" s="5">
        <v>22</v>
      </c>
      <c r="Z1" s="5">
        <v>23</v>
      </c>
      <c r="AA1" s="5">
        <v>24</v>
      </c>
      <c r="AB1" s="5">
        <v>25</v>
      </c>
      <c r="AC1" s="5">
        <v>26</v>
      </c>
      <c r="AD1" s="5">
        <v>27</v>
      </c>
      <c r="AE1" s="5">
        <v>28</v>
      </c>
      <c r="AF1" s="5">
        <v>29</v>
      </c>
      <c r="AG1" s="5">
        <v>30</v>
      </c>
      <c r="AH1" s="5">
        <v>31</v>
      </c>
      <c r="AI1" s="5">
        <v>32</v>
      </c>
    </row>
    <row r="2" spans="2:35" ht="23.25" customHeight="1">
      <c r="B2" s="6" t="s">
        <v>2</v>
      </c>
      <c r="C2" s="4" t="s">
        <v>3</v>
      </c>
      <c r="D2" s="7">
        <v>3</v>
      </c>
      <c r="E2" s="7">
        <v>3</v>
      </c>
      <c r="F2" s="7">
        <v>3</v>
      </c>
      <c r="G2" s="7">
        <v>3</v>
      </c>
      <c r="H2" s="7">
        <v>3</v>
      </c>
      <c r="I2" s="7">
        <v>3</v>
      </c>
      <c r="J2" s="7">
        <v>3</v>
      </c>
      <c r="K2" s="7">
        <v>3</v>
      </c>
      <c r="L2" s="7">
        <v>3</v>
      </c>
      <c r="M2" s="7">
        <v>3</v>
      </c>
      <c r="N2" s="8">
        <v>3</v>
      </c>
      <c r="O2" s="7">
        <v>3</v>
      </c>
      <c r="P2" s="7">
        <v>3</v>
      </c>
      <c r="Q2" s="7">
        <v>3</v>
      </c>
      <c r="R2" s="7">
        <v>3</v>
      </c>
      <c r="S2" s="7">
        <v>2</v>
      </c>
      <c r="T2" s="7">
        <v>2</v>
      </c>
      <c r="U2" s="7">
        <v>2</v>
      </c>
      <c r="V2" s="7">
        <v>2</v>
      </c>
      <c r="W2" s="7">
        <v>2</v>
      </c>
      <c r="X2" s="7">
        <v>2</v>
      </c>
      <c r="Y2" s="7">
        <v>2</v>
      </c>
      <c r="Z2" s="7">
        <v>2</v>
      </c>
      <c r="AA2" s="7">
        <v>2</v>
      </c>
      <c r="AB2" s="7">
        <v>2</v>
      </c>
      <c r="AC2" s="7">
        <v>1</v>
      </c>
      <c r="AD2" s="7">
        <v>1</v>
      </c>
      <c r="AE2" s="7">
        <v>1</v>
      </c>
      <c r="AF2" s="7">
        <v>1</v>
      </c>
      <c r="AG2" s="7">
        <v>1</v>
      </c>
      <c r="AH2" s="7">
        <v>1</v>
      </c>
      <c r="AI2" s="7">
        <v>1</v>
      </c>
    </row>
    <row r="3" spans="2:35" ht="27" customHeight="1">
      <c r="B3" s="6" t="s">
        <v>4</v>
      </c>
      <c r="C3" s="9" t="s">
        <v>5</v>
      </c>
      <c r="D3" s="7">
        <v>3</v>
      </c>
      <c r="E3" s="7">
        <v>3</v>
      </c>
      <c r="F3" s="7">
        <v>3</v>
      </c>
      <c r="G3" s="7">
        <v>3</v>
      </c>
      <c r="H3" s="7">
        <v>3</v>
      </c>
      <c r="I3" s="7">
        <v>2</v>
      </c>
      <c r="J3" s="7">
        <v>2</v>
      </c>
      <c r="K3" s="7">
        <v>3</v>
      </c>
      <c r="L3" s="7">
        <v>2</v>
      </c>
      <c r="M3" s="7">
        <v>2</v>
      </c>
      <c r="N3" s="7">
        <v>2</v>
      </c>
      <c r="O3" s="7">
        <v>3</v>
      </c>
      <c r="P3" s="7">
        <v>2</v>
      </c>
      <c r="Q3" s="7">
        <v>3</v>
      </c>
      <c r="R3" s="7">
        <v>2</v>
      </c>
      <c r="S3" s="7">
        <v>2</v>
      </c>
      <c r="T3" s="7">
        <v>2</v>
      </c>
      <c r="U3" s="7">
        <v>2</v>
      </c>
      <c r="V3" s="7">
        <v>2</v>
      </c>
      <c r="W3" s="7">
        <v>2</v>
      </c>
      <c r="X3" s="7">
        <v>3</v>
      </c>
      <c r="Y3" s="7">
        <v>3</v>
      </c>
      <c r="Z3" s="7">
        <v>3</v>
      </c>
      <c r="AA3" s="7">
        <v>2</v>
      </c>
      <c r="AB3" s="7">
        <v>2</v>
      </c>
      <c r="AC3" s="7">
        <v>3</v>
      </c>
      <c r="AD3" s="7">
        <v>2</v>
      </c>
      <c r="AE3" s="7">
        <v>3</v>
      </c>
      <c r="AF3" s="7">
        <v>3</v>
      </c>
      <c r="AG3" s="7">
        <v>3</v>
      </c>
      <c r="AH3" s="7">
        <v>2</v>
      </c>
      <c r="AI3" s="7">
        <v>3</v>
      </c>
    </row>
    <row r="4" spans="2:35" ht="27" customHeight="1">
      <c r="B4" s="6" t="s">
        <v>6</v>
      </c>
      <c r="C4" s="10">
        <v>0</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1"/>
      <c r="AH4" s="12"/>
      <c r="AI4" s="12"/>
    </row>
    <row r="5" spans="1:35" ht="27" customHeight="1">
      <c r="A5">
        <v>1</v>
      </c>
      <c r="B5" t="s">
        <v>7</v>
      </c>
      <c r="C5" s="13" t="s">
        <v>8</v>
      </c>
      <c r="D5" s="14">
        <v>2</v>
      </c>
      <c r="E5" s="14">
        <v>0</v>
      </c>
      <c r="F5" s="14">
        <v>0</v>
      </c>
      <c r="G5" s="14">
        <v>0</v>
      </c>
      <c r="H5" s="14">
        <v>0</v>
      </c>
      <c r="I5" s="14">
        <v>2</v>
      </c>
      <c r="J5" s="14">
        <v>1</v>
      </c>
      <c r="K5" s="14">
        <v>0</v>
      </c>
      <c r="L5" s="14">
        <v>1</v>
      </c>
      <c r="M5" s="14">
        <v>2</v>
      </c>
      <c r="N5" s="14">
        <v>2</v>
      </c>
      <c r="O5" s="14">
        <v>2</v>
      </c>
      <c r="P5" s="14">
        <v>0</v>
      </c>
      <c r="Q5" s="14">
        <v>2</v>
      </c>
      <c r="R5" s="14">
        <v>2</v>
      </c>
      <c r="S5" s="14">
        <v>0</v>
      </c>
      <c r="T5" s="14">
        <v>1</v>
      </c>
      <c r="U5" s="14">
        <v>2</v>
      </c>
      <c r="V5" s="14">
        <v>0</v>
      </c>
      <c r="W5" s="14">
        <v>0</v>
      </c>
      <c r="X5" s="14">
        <v>2</v>
      </c>
      <c r="Y5" s="14">
        <v>2</v>
      </c>
      <c r="Z5" s="14">
        <v>1</v>
      </c>
      <c r="AA5" s="14">
        <v>1</v>
      </c>
      <c r="AB5" s="14">
        <v>2</v>
      </c>
      <c r="AC5" s="14">
        <v>1</v>
      </c>
      <c r="AD5" s="14">
        <v>2</v>
      </c>
      <c r="AE5" s="14">
        <v>2</v>
      </c>
      <c r="AF5" s="15">
        <v>1</v>
      </c>
      <c r="AG5" s="15">
        <v>2</v>
      </c>
      <c r="AH5" s="15">
        <v>2</v>
      </c>
      <c r="AI5" s="15">
        <v>2</v>
      </c>
    </row>
    <row r="6" spans="1:35" ht="27" customHeight="1">
      <c r="A6">
        <v>2</v>
      </c>
      <c r="B6" t="s">
        <v>7</v>
      </c>
      <c r="C6" s="16" t="s">
        <v>9</v>
      </c>
      <c r="D6" s="1">
        <v>1</v>
      </c>
      <c r="E6" s="1">
        <v>0</v>
      </c>
      <c r="F6" s="1">
        <v>0</v>
      </c>
      <c r="G6" s="1">
        <v>0</v>
      </c>
      <c r="H6" s="1">
        <v>1</v>
      </c>
      <c r="I6" s="1">
        <v>1</v>
      </c>
      <c r="J6" s="1">
        <v>1</v>
      </c>
      <c r="K6" s="1">
        <v>1</v>
      </c>
      <c r="L6" s="1">
        <v>1</v>
      </c>
      <c r="M6" s="1">
        <v>1</v>
      </c>
      <c r="N6" s="1">
        <v>1</v>
      </c>
      <c r="O6" s="1">
        <v>1</v>
      </c>
      <c r="P6" s="1">
        <v>1</v>
      </c>
      <c r="Q6" s="14">
        <v>1</v>
      </c>
      <c r="R6" s="14">
        <v>1</v>
      </c>
      <c r="S6" s="14">
        <v>1</v>
      </c>
      <c r="T6" s="14">
        <v>1</v>
      </c>
      <c r="U6" s="14">
        <v>1</v>
      </c>
      <c r="V6" s="14">
        <v>0</v>
      </c>
      <c r="W6" s="14">
        <v>0</v>
      </c>
      <c r="X6" s="14">
        <v>1</v>
      </c>
      <c r="Y6" s="14">
        <v>1</v>
      </c>
      <c r="Z6" s="14">
        <v>1</v>
      </c>
      <c r="AA6" s="14">
        <v>1</v>
      </c>
      <c r="AB6" s="14">
        <v>1</v>
      </c>
      <c r="AC6" s="14">
        <v>1</v>
      </c>
      <c r="AD6" s="14">
        <v>1</v>
      </c>
      <c r="AE6" s="14">
        <v>1</v>
      </c>
      <c r="AF6" s="15">
        <v>1</v>
      </c>
      <c r="AG6" s="15">
        <v>1</v>
      </c>
      <c r="AH6" s="15">
        <v>1</v>
      </c>
      <c r="AI6" s="15">
        <v>1</v>
      </c>
    </row>
    <row r="7" spans="1:35" ht="27" customHeight="1">
      <c r="A7">
        <v>3</v>
      </c>
      <c r="B7" t="s">
        <v>7</v>
      </c>
      <c r="C7" s="16" t="s">
        <v>10</v>
      </c>
      <c r="D7" s="1">
        <v>1</v>
      </c>
      <c r="E7" s="1">
        <v>0</v>
      </c>
      <c r="F7" s="1">
        <v>0</v>
      </c>
      <c r="G7" s="1">
        <v>0</v>
      </c>
      <c r="H7" s="1">
        <v>0</v>
      </c>
      <c r="I7" s="1">
        <v>1</v>
      </c>
      <c r="J7" s="1">
        <v>1</v>
      </c>
      <c r="K7" s="1">
        <v>0</v>
      </c>
      <c r="L7" s="1">
        <v>1</v>
      </c>
      <c r="M7" s="1">
        <v>1</v>
      </c>
      <c r="N7" s="1">
        <v>1</v>
      </c>
      <c r="O7" s="1">
        <v>1</v>
      </c>
      <c r="P7" s="1">
        <v>1</v>
      </c>
      <c r="Q7" s="14">
        <v>1</v>
      </c>
      <c r="R7" s="14">
        <v>1</v>
      </c>
      <c r="S7" s="14">
        <v>1</v>
      </c>
      <c r="T7" s="14">
        <v>1</v>
      </c>
      <c r="U7" s="14">
        <v>1</v>
      </c>
      <c r="V7" s="14">
        <v>1</v>
      </c>
      <c r="W7" s="14">
        <v>0</v>
      </c>
      <c r="X7" s="14">
        <v>1</v>
      </c>
      <c r="Y7" s="14">
        <v>1</v>
      </c>
      <c r="Z7" s="14">
        <v>1</v>
      </c>
      <c r="AA7" s="14">
        <v>1</v>
      </c>
      <c r="AB7" s="14">
        <v>1</v>
      </c>
      <c r="AC7" s="14">
        <v>1</v>
      </c>
      <c r="AD7" s="14">
        <v>1</v>
      </c>
      <c r="AE7" s="14">
        <v>1</v>
      </c>
      <c r="AF7" s="15">
        <v>1</v>
      </c>
      <c r="AG7" s="15">
        <v>1</v>
      </c>
      <c r="AH7" s="15">
        <v>1</v>
      </c>
      <c r="AI7" s="15">
        <v>2</v>
      </c>
    </row>
    <row r="8" spans="1:35" ht="27" customHeight="1">
      <c r="A8">
        <v>4</v>
      </c>
      <c r="B8" t="s">
        <v>7</v>
      </c>
      <c r="C8" s="16" t="s">
        <v>11</v>
      </c>
      <c r="D8" s="1">
        <v>1</v>
      </c>
      <c r="E8" s="1">
        <v>0</v>
      </c>
      <c r="F8" s="1">
        <v>1</v>
      </c>
      <c r="G8" s="1">
        <v>0</v>
      </c>
      <c r="H8" s="1">
        <v>0</v>
      </c>
      <c r="I8" s="1">
        <v>1</v>
      </c>
      <c r="J8" s="1">
        <v>1</v>
      </c>
      <c r="K8" s="1">
        <v>1</v>
      </c>
      <c r="L8" s="1">
        <v>1</v>
      </c>
      <c r="M8" s="1">
        <v>1</v>
      </c>
      <c r="N8" s="1">
        <v>2</v>
      </c>
      <c r="O8" s="1">
        <v>1</v>
      </c>
      <c r="P8" s="1">
        <v>0</v>
      </c>
      <c r="Q8" s="14">
        <v>1</v>
      </c>
      <c r="R8" s="14">
        <v>1</v>
      </c>
      <c r="S8" s="14">
        <v>0</v>
      </c>
      <c r="T8" s="14">
        <v>2</v>
      </c>
      <c r="U8" s="14">
        <v>1</v>
      </c>
      <c r="V8" s="14">
        <v>0</v>
      </c>
      <c r="W8" s="14">
        <v>0</v>
      </c>
      <c r="X8" s="14">
        <v>1</v>
      </c>
      <c r="Y8" s="14">
        <v>2</v>
      </c>
      <c r="Z8" s="14">
        <v>2</v>
      </c>
      <c r="AA8" s="14">
        <v>1</v>
      </c>
      <c r="AB8" s="14">
        <v>1</v>
      </c>
      <c r="AC8" s="14">
        <v>1</v>
      </c>
      <c r="AD8" s="14">
        <v>1</v>
      </c>
      <c r="AE8" s="14">
        <v>1</v>
      </c>
      <c r="AF8" s="15">
        <v>2</v>
      </c>
      <c r="AG8" s="15">
        <v>2</v>
      </c>
      <c r="AH8" s="15">
        <v>2</v>
      </c>
      <c r="AI8" s="15">
        <v>2</v>
      </c>
    </row>
    <row r="9" spans="1:35" ht="27" customHeight="1">
      <c r="A9">
        <v>5</v>
      </c>
      <c r="B9" t="s">
        <v>7</v>
      </c>
      <c r="C9" s="16" t="s">
        <v>12</v>
      </c>
      <c r="D9" s="1">
        <v>1</v>
      </c>
      <c r="E9" s="1">
        <v>1</v>
      </c>
      <c r="F9" s="1">
        <v>1</v>
      </c>
      <c r="G9" s="1">
        <v>0</v>
      </c>
      <c r="H9" s="1">
        <v>0</v>
      </c>
      <c r="I9" s="1">
        <v>1</v>
      </c>
      <c r="J9" s="1">
        <v>1</v>
      </c>
      <c r="K9" s="1">
        <v>0</v>
      </c>
      <c r="L9" s="1">
        <v>2</v>
      </c>
      <c r="M9" s="1">
        <v>1</v>
      </c>
      <c r="N9" s="1">
        <v>1</v>
      </c>
      <c r="O9" s="1">
        <v>1</v>
      </c>
      <c r="P9" s="1">
        <v>0</v>
      </c>
      <c r="Q9" s="14">
        <v>1</v>
      </c>
      <c r="R9" s="14">
        <v>1</v>
      </c>
      <c r="S9" s="14">
        <v>1</v>
      </c>
      <c r="T9" s="14">
        <v>1</v>
      </c>
      <c r="U9" s="14">
        <v>1</v>
      </c>
      <c r="V9" s="14">
        <v>1</v>
      </c>
      <c r="W9" s="14">
        <v>0</v>
      </c>
      <c r="X9" s="14">
        <v>1</v>
      </c>
      <c r="Y9" s="14">
        <v>1</v>
      </c>
      <c r="Z9" s="14">
        <v>0</v>
      </c>
      <c r="AA9" s="14">
        <v>1</v>
      </c>
      <c r="AB9" s="14">
        <v>1</v>
      </c>
      <c r="AC9" s="14">
        <v>1</v>
      </c>
      <c r="AD9" s="14">
        <v>1</v>
      </c>
      <c r="AE9" s="14">
        <v>1</v>
      </c>
      <c r="AF9" s="15">
        <v>1</v>
      </c>
      <c r="AG9" s="15">
        <v>1</v>
      </c>
      <c r="AH9" s="15">
        <v>1</v>
      </c>
      <c r="AI9" s="15">
        <v>1</v>
      </c>
    </row>
    <row r="10" spans="1:35" ht="27" customHeight="1">
      <c r="A10">
        <v>6</v>
      </c>
      <c r="B10" t="s">
        <v>7</v>
      </c>
      <c r="C10" s="16" t="s">
        <v>13</v>
      </c>
      <c r="D10" s="1">
        <v>2</v>
      </c>
      <c r="E10" s="1">
        <v>0</v>
      </c>
      <c r="F10" s="1">
        <v>0</v>
      </c>
      <c r="G10" s="1">
        <v>0</v>
      </c>
      <c r="H10" s="1">
        <v>0</v>
      </c>
      <c r="I10" s="1">
        <v>2</v>
      </c>
      <c r="J10" s="1">
        <v>2</v>
      </c>
      <c r="K10" s="1">
        <v>0</v>
      </c>
      <c r="L10" s="1">
        <v>2</v>
      </c>
      <c r="M10" s="1">
        <v>2</v>
      </c>
      <c r="N10" s="1">
        <v>2</v>
      </c>
      <c r="O10" s="1">
        <v>2</v>
      </c>
      <c r="P10" s="1">
        <v>0</v>
      </c>
      <c r="Q10" s="14">
        <v>2</v>
      </c>
      <c r="R10" s="14">
        <v>2</v>
      </c>
      <c r="S10" s="14">
        <v>0</v>
      </c>
      <c r="T10" s="14">
        <v>2</v>
      </c>
      <c r="U10" s="14">
        <v>2</v>
      </c>
      <c r="V10" s="14">
        <v>1</v>
      </c>
      <c r="W10" s="14">
        <v>0</v>
      </c>
      <c r="X10" s="14">
        <v>2</v>
      </c>
      <c r="Y10" s="14">
        <v>2</v>
      </c>
      <c r="Z10" s="14">
        <v>2</v>
      </c>
      <c r="AA10" s="14">
        <v>2</v>
      </c>
      <c r="AB10" s="14">
        <v>2</v>
      </c>
      <c r="AC10" s="14">
        <v>2</v>
      </c>
      <c r="AD10" s="14">
        <v>2</v>
      </c>
      <c r="AE10" s="14">
        <v>2</v>
      </c>
      <c r="AF10" s="15">
        <v>2</v>
      </c>
      <c r="AG10" s="15">
        <v>2</v>
      </c>
      <c r="AH10" s="15">
        <v>2</v>
      </c>
      <c r="AI10" s="15">
        <v>2</v>
      </c>
    </row>
    <row r="11" spans="1:35" ht="27" customHeight="1">
      <c r="A11">
        <v>7</v>
      </c>
      <c r="B11" t="s">
        <v>7</v>
      </c>
      <c r="C11" s="16" t="s">
        <v>14</v>
      </c>
      <c r="D11" s="1">
        <v>1</v>
      </c>
      <c r="E11" s="1">
        <v>0</v>
      </c>
      <c r="F11" s="1">
        <v>0</v>
      </c>
      <c r="G11" s="1">
        <v>0</v>
      </c>
      <c r="H11" s="1">
        <v>1</v>
      </c>
      <c r="I11" s="1">
        <v>2</v>
      </c>
      <c r="J11" s="1">
        <v>2</v>
      </c>
      <c r="K11" s="1">
        <v>0</v>
      </c>
      <c r="L11" s="1">
        <v>2</v>
      </c>
      <c r="M11" s="1">
        <v>1</v>
      </c>
      <c r="N11" s="1">
        <v>1</v>
      </c>
      <c r="O11" s="1">
        <v>1</v>
      </c>
      <c r="P11" s="1">
        <v>0</v>
      </c>
      <c r="Q11" s="14">
        <v>2</v>
      </c>
      <c r="R11" s="14">
        <v>2</v>
      </c>
      <c r="S11" s="14">
        <v>0</v>
      </c>
      <c r="T11" s="14">
        <v>2</v>
      </c>
      <c r="U11" s="14">
        <v>1</v>
      </c>
      <c r="V11" s="14">
        <v>0</v>
      </c>
      <c r="W11" s="14">
        <v>0</v>
      </c>
      <c r="X11" s="14">
        <v>2</v>
      </c>
      <c r="Y11" s="14">
        <v>2</v>
      </c>
      <c r="Z11" s="14">
        <v>2</v>
      </c>
      <c r="AA11" s="14">
        <v>2</v>
      </c>
      <c r="AB11" s="14">
        <v>1</v>
      </c>
      <c r="AC11" s="14">
        <v>1</v>
      </c>
      <c r="AD11" s="14">
        <v>1</v>
      </c>
      <c r="AE11" s="14">
        <v>2</v>
      </c>
      <c r="AF11" s="15">
        <v>2</v>
      </c>
      <c r="AG11" s="15">
        <v>2</v>
      </c>
      <c r="AH11" s="15">
        <v>2</v>
      </c>
      <c r="AI11" s="15">
        <v>2</v>
      </c>
    </row>
    <row r="12" spans="1:35" ht="27" customHeight="1">
      <c r="A12">
        <v>8</v>
      </c>
      <c r="B12" t="s">
        <v>7</v>
      </c>
      <c r="C12" s="16" t="s">
        <v>15</v>
      </c>
      <c r="D12" s="1">
        <v>1</v>
      </c>
      <c r="E12" s="1">
        <v>1</v>
      </c>
      <c r="F12" s="1">
        <v>1</v>
      </c>
      <c r="G12" s="1">
        <v>1</v>
      </c>
      <c r="H12" s="1">
        <v>1</v>
      </c>
      <c r="I12" s="1">
        <v>1</v>
      </c>
      <c r="J12" s="1">
        <v>1</v>
      </c>
      <c r="K12" s="1">
        <v>1</v>
      </c>
      <c r="L12" s="1">
        <v>2</v>
      </c>
      <c r="M12" s="1">
        <v>1</v>
      </c>
      <c r="N12" s="1">
        <v>1</v>
      </c>
      <c r="O12" s="1">
        <v>1</v>
      </c>
      <c r="P12" s="1">
        <v>1</v>
      </c>
      <c r="Q12" s="14">
        <v>1</v>
      </c>
      <c r="R12" s="14">
        <v>1</v>
      </c>
      <c r="S12" s="14">
        <v>0</v>
      </c>
      <c r="T12" s="14">
        <v>1</v>
      </c>
      <c r="U12" s="14">
        <v>1</v>
      </c>
      <c r="V12" s="14">
        <v>1</v>
      </c>
      <c r="W12" s="14">
        <v>1</v>
      </c>
      <c r="X12" s="14">
        <v>1</v>
      </c>
      <c r="Y12" s="14">
        <v>1</v>
      </c>
      <c r="Z12" s="14">
        <v>1</v>
      </c>
      <c r="AA12" s="14">
        <v>1</v>
      </c>
      <c r="AB12" s="14">
        <v>1</v>
      </c>
      <c r="AC12" s="14">
        <v>1</v>
      </c>
      <c r="AD12" s="14">
        <v>1</v>
      </c>
      <c r="AE12" s="14">
        <v>1</v>
      </c>
      <c r="AF12" s="15">
        <v>1</v>
      </c>
      <c r="AG12" s="15">
        <v>1</v>
      </c>
      <c r="AH12" s="15">
        <v>1</v>
      </c>
      <c r="AI12" s="15">
        <v>2</v>
      </c>
    </row>
    <row r="13" spans="1:35" ht="27" customHeight="1">
      <c r="A13">
        <v>9</v>
      </c>
      <c r="B13" t="s">
        <v>7</v>
      </c>
      <c r="C13" s="16" t="s">
        <v>16</v>
      </c>
      <c r="D13" s="1">
        <v>2</v>
      </c>
      <c r="E13" s="1">
        <v>0</v>
      </c>
      <c r="F13" s="1">
        <v>0</v>
      </c>
      <c r="G13" s="1">
        <v>0</v>
      </c>
      <c r="H13" s="1">
        <v>0</v>
      </c>
      <c r="I13" s="1">
        <v>1</v>
      </c>
      <c r="J13" s="1">
        <v>2</v>
      </c>
      <c r="K13" s="1">
        <v>0</v>
      </c>
      <c r="L13" s="1">
        <v>2</v>
      </c>
      <c r="M13" s="1">
        <v>2</v>
      </c>
      <c r="N13" s="1">
        <v>2</v>
      </c>
      <c r="O13" s="1">
        <v>2</v>
      </c>
      <c r="P13" s="1">
        <v>1</v>
      </c>
      <c r="Q13" s="14">
        <v>2</v>
      </c>
      <c r="R13" s="14">
        <v>2</v>
      </c>
      <c r="S13" s="14">
        <v>0</v>
      </c>
      <c r="T13" s="14">
        <v>1</v>
      </c>
      <c r="U13" s="14">
        <v>1</v>
      </c>
      <c r="V13" s="14">
        <v>1</v>
      </c>
      <c r="W13" s="14">
        <v>0</v>
      </c>
      <c r="X13" s="14">
        <v>2</v>
      </c>
      <c r="Y13" s="14">
        <v>2</v>
      </c>
      <c r="Z13" s="14">
        <v>1</v>
      </c>
      <c r="AA13" s="14">
        <v>2</v>
      </c>
      <c r="AB13" s="14">
        <v>1</v>
      </c>
      <c r="AC13" s="14">
        <v>2</v>
      </c>
      <c r="AD13" s="14">
        <v>2</v>
      </c>
      <c r="AE13" s="14">
        <v>1</v>
      </c>
      <c r="AF13" s="15">
        <v>2</v>
      </c>
      <c r="AG13" s="15">
        <v>2</v>
      </c>
      <c r="AH13" s="15">
        <v>1</v>
      </c>
      <c r="AI13" s="15">
        <v>2</v>
      </c>
    </row>
    <row r="14" spans="3:35" ht="27" customHeight="1">
      <c r="C14" s="16" t="s">
        <v>17</v>
      </c>
      <c r="Q14" s="14"/>
      <c r="R14" s="14"/>
      <c r="S14" s="14"/>
      <c r="T14" s="14"/>
      <c r="U14" s="14"/>
      <c r="V14" s="14"/>
      <c r="W14" s="14"/>
      <c r="X14" s="14"/>
      <c r="Y14" s="14"/>
      <c r="Z14" s="14"/>
      <c r="AA14" s="14"/>
      <c r="AB14" s="14"/>
      <c r="AC14" s="14"/>
      <c r="AD14" s="14"/>
      <c r="AE14" s="14"/>
      <c r="AF14" s="15"/>
      <c r="AG14" s="15"/>
      <c r="AH14" s="15"/>
      <c r="AI14" s="15"/>
    </row>
    <row r="15" spans="2:35" ht="27" customHeight="1">
      <c r="B15" s="6" t="s">
        <v>18</v>
      </c>
      <c r="C15" s="16" t="s">
        <v>19</v>
      </c>
      <c r="D15" s="1">
        <v>1</v>
      </c>
      <c r="E15" s="1">
        <v>1</v>
      </c>
      <c r="F15" s="1">
        <v>1</v>
      </c>
      <c r="G15" s="1">
        <v>1</v>
      </c>
      <c r="H15" s="1">
        <v>1</v>
      </c>
      <c r="I15" s="1">
        <v>1</v>
      </c>
      <c r="J15" s="1">
        <v>1</v>
      </c>
      <c r="K15" s="1">
        <v>1</v>
      </c>
      <c r="L15" s="1">
        <v>2</v>
      </c>
      <c r="M15" s="1">
        <v>1</v>
      </c>
      <c r="N15" s="1">
        <v>1</v>
      </c>
      <c r="O15" s="1">
        <v>1</v>
      </c>
      <c r="P15" s="1">
        <v>2</v>
      </c>
      <c r="Q15" s="14">
        <v>1</v>
      </c>
      <c r="R15" s="14">
        <v>1</v>
      </c>
      <c r="S15" s="14">
        <v>1</v>
      </c>
      <c r="T15" s="14">
        <v>2</v>
      </c>
      <c r="U15" s="14">
        <v>2</v>
      </c>
      <c r="V15" s="14">
        <v>2</v>
      </c>
      <c r="W15" s="14">
        <v>1</v>
      </c>
      <c r="X15" s="14">
        <v>1</v>
      </c>
      <c r="Y15" s="14">
        <v>2</v>
      </c>
      <c r="Z15" s="14">
        <v>1</v>
      </c>
      <c r="AA15" s="14">
        <v>1</v>
      </c>
      <c r="AB15" s="14">
        <v>1</v>
      </c>
      <c r="AC15" s="14">
        <v>1</v>
      </c>
      <c r="AD15" s="14">
        <v>1</v>
      </c>
      <c r="AE15" s="14">
        <v>1</v>
      </c>
      <c r="AF15" s="15">
        <v>2</v>
      </c>
      <c r="AG15" s="15">
        <v>1</v>
      </c>
      <c r="AH15" s="15">
        <v>2</v>
      </c>
      <c r="AI15" s="15">
        <v>2</v>
      </c>
    </row>
    <row r="16" spans="3:35" ht="27" customHeight="1">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7"/>
      <c r="AH16" s="12"/>
      <c r="AI16" s="12"/>
    </row>
    <row r="17" spans="1:35" ht="27" customHeight="1">
      <c r="A17">
        <v>1</v>
      </c>
      <c r="B17" t="s">
        <v>21</v>
      </c>
      <c r="C17" s="16" t="s">
        <v>22</v>
      </c>
      <c r="D17" s="1">
        <v>1</v>
      </c>
      <c r="E17" s="1">
        <v>0</v>
      </c>
      <c r="F17" s="1">
        <v>0</v>
      </c>
      <c r="G17" s="1">
        <v>1</v>
      </c>
      <c r="H17" s="1">
        <v>0</v>
      </c>
      <c r="I17" s="1">
        <v>2</v>
      </c>
      <c r="J17" s="1">
        <v>1</v>
      </c>
      <c r="K17" s="1">
        <v>0</v>
      </c>
      <c r="L17" s="1">
        <v>0</v>
      </c>
      <c r="M17" s="1">
        <v>2</v>
      </c>
      <c r="N17" s="1">
        <v>2</v>
      </c>
      <c r="O17" s="1">
        <v>2</v>
      </c>
      <c r="P17" s="1">
        <v>0</v>
      </c>
      <c r="Q17" s="14">
        <v>1</v>
      </c>
      <c r="R17" s="14">
        <v>2</v>
      </c>
      <c r="S17" s="14">
        <v>0</v>
      </c>
      <c r="T17" s="14">
        <v>0</v>
      </c>
      <c r="U17" s="14">
        <v>0</v>
      </c>
      <c r="V17" s="14">
        <v>0</v>
      </c>
      <c r="W17" s="14">
        <v>0</v>
      </c>
      <c r="X17" s="14">
        <v>1</v>
      </c>
      <c r="Y17" s="14">
        <v>0</v>
      </c>
      <c r="Z17" s="14">
        <v>2</v>
      </c>
      <c r="AA17" s="14">
        <v>1</v>
      </c>
      <c r="AB17" s="14">
        <v>1</v>
      </c>
      <c r="AC17" s="14">
        <v>1</v>
      </c>
      <c r="AD17" s="14">
        <v>1</v>
      </c>
      <c r="AE17" s="14">
        <v>1</v>
      </c>
      <c r="AF17" s="15">
        <v>2</v>
      </c>
      <c r="AG17" s="15">
        <v>2</v>
      </c>
      <c r="AH17" s="15">
        <v>0</v>
      </c>
      <c r="AI17" s="15">
        <v>0</v>
      </c>
    </row>
    <row r="18" spans="1:35" ht="27" customHeight="1">
      <c r="A18">
        <v>2</v>
      </c>
      <c r="B18" t="s">
        <v>21</v>
      </c>
      <c r="C18" s="16" t="s">
        <v>23</v>
      </c>
      <c r="D18" s="1">
        <v>1</v>
      </c>
      <c r="E18" s="1">
        <v>0</v>
      </c>
      <c r="F18" s="1">
        <v>0</v>
      </c>
      <c r="G18" s="1">
        <v>0</v>
      </c>
      <c r="H18" s="1">
        <v>0</v>
      </c>
      <c r="I18" s="1">
        <v>1</v>
      </c>
      <c r="J18" s="1">
        <v>1</v>
      </c>
      <c r="K18" s="1">
        <v>0</v>
      </c>
      <c r="L18" s="1">
        <v>0</v>
      </c>
      <c r="M18" s="1">
        <v>1</v>
      </c>
      <c r="N18" s="1">
        <v>2</v>
      </c>
      <c r="O18" s="1">
        <v>1</v>
      </c>
      <c r="P18" s="1">
        <v>0</v>
      </c>
      <c r="Q18" s="14">
        <v>2</v>
      </c>
      <c r="R18" s="14">
        <v>2</v>
      </c>
      <c r="S18" s="14">
        <v>1</v>
      </c>
      <c r="T18" s="14">
        <v>0</v>
      </c>
      <c r="U18" s="14">
        <v>0</v>
      </c>
      <c r="V18" s="14">
        <v>0</v>
      </c>
      <c r="W18" s="14">
        <v>0</v>
      </c>
      <c r="X18" s="14">
        <v>2</v>
      </c>
      <c r="Y18" s="14">
        <v>0</v>
      </c>
      <c r="Z18" s="14">
        <v>1</v>
      </c>
      <c r="AA18" s="14">
        <v>1</v>
      </c>
      <c r="AB18" s="14">
        <v>1</v>
      </c>
      <c r="AC18" s="14">
        <v>1</v>
      </c>
      <c r="AD18" s="14">
        <v>2</v>
      </c>
      <c r="AE18" s="14">
        <v>1</v>
      </c>
      <c r="AF18" s="15">
        <v>1</v>
      </c>
      <c r="AG18" s="15">
        <v>2</v>
      </c>
      <c r="AH18" s="15">
        <v>0</v>
      </c>
      <c r="AI18" s="15">
        <v>0</v>
      </c>
    </row>
    <row r="19" spans="1:35" ht="27" customHeight="1">
      <c r="A19">
        <v>3</v>
      </c>
      <c r="B19" t="s">
        <v>21</v>
      </c>
      <c r="C19" s="16" t="s">
        <v>24</v>
      </c>
      <c r="D19" s="1">
        <v>1</v>
      </c>
      <c r="E19" s="1">
        <v>0</v>
      </c>
      <c r="F19" s="1">
        <v>0</v>
      </c>
      <c r="G19" s="1">
        <v>1</v>
      </c>
      <c r="H19" s="1">
        <v>1</v>
      </c>
      <c r="I19" s="1">
        <v>2</v>
      </c>
      <c r="J19" s="1">
        <v>1</v>
      </c>
      <c r="K19" s="1">
        <v>1</v>
      </c>
      <c r="L19" s="1">
        <v>0</v>
      </c>
      <c r="M19" s="1">
        <v>1</v>
      </c>
      <c r="N19" s="1">
        <v>1</v>
      </c>
      <c r="O19" s="1">
        <v>1</v>
      </c>
      <c r="P19" s="1">
        <v>0</v>
      </c>
      <c r="Q19" s="14">
        <v>1</v>
      </c>
      <c r="R19" s="14">
        <v>2</v>
      </c>
      <c r="S19" s="14">
        <v>0</v>
      </c>
      <c r="T19" s="14">
        <v>0</v>
      </c>
      <c r="U19" s="14">
        <v>0</v>
      </c>
      <c r="V19" s="14">
        <v>0</v>
      </c>
      <c r="W19" s="14">
        <v>0</v>
      </c>
      <c r="X19" s="14">
        <v>2</v>
      </c>
      <c r="Y19" s="14">
        <v>0</v>
      </c>
      <c r="Z19" s="14">
        <v>1</v>
      </c>
      <c r="AA19" s="14">
        <v>2</v>
      </c>
      <c r="AB19" s="14">
        <v>1</v>
      </c>
      <c r="AC19" s="14">
        <v>1</v>
      </c>
      <c r="AD19" s="14">
        <v>1</v>
      </c>
      <c r="AE19" s="14">
        <v>1</v>
      </c>
      <c r="AF19" s="15">
        <v>2</v>
      </c>
      <c r="AG19" s="15">
        <v>2</v>
      </c>
      <c r="AH19" s="15">
        <v>0</v>
      </c>
      <c r="AI19" s="15">
        <v>0</v>
      </c>
    </row>
    <row r="20" spans="1:35" ht="27" customHeight="1">
      <c r="A20">
        <v>4</v>
      </c>
      <c r="B20" t="s">
        <v>21</v>
      </c>
      <c r="C20" s="16" t="s">
        <v>25</v>
      </c>
      <c r="D20" s="1">
        <v>1</v>
      </c>
      <c r="E20" s="1">
        <v>1</v>
      </c>
      <c r="F20" s="1">
        <v>1</v>
      </c>
      <c r="G20" s="1">
        <v>0</v>
      </c>
      <c r="H20" s="1">
        <v>0</v>
      </c>
      <c r="I20" s="1">
        <v>2</v>
      </c>
      <c r="J20" s="1">
        <v>1</v>
      </c>
      <c r="K20" s="1">
        <v>0</v>
      </c>
      <c r="L20" s="1">
        <v>0</v>
      </c>
      <c r="M20" s="1">
        <v>2</v>
      </c>
      <c r="N20" s="1">
        <v>1</v>
      </c>
      <c r="O20" s="1">
        <v>1</v>
      </c>
      <c r="P20" s="1">
        <v>0</v>
      </c>
      <c r="Q20" s="14">
        <v>1</v>
      </c>
      <c r="R20" s="14">
        <v>1</v>
      </c>
      <c r="S20" s="14">
        <v>0</v>
      </c>
      <c r="T20" s="14">
        <v>1</v>
      </c>
      <c r="U20" s="14">
        <v>0</v>
      </c>
      <c r="V20" s="14">
        <v>0</v>
      </c>
      <c r="W20" s="14">
        <v>1</v>
      </c>
      <c r="X20" s="14">
        <v>1</v>
      </c>
      <c r="Y20" s="14">
        <v>0</v>
      </c>
      <c r="Z20" s="14">
        <v>2</v>
      </c>
      <c r="AA20" s="14">
        <v>2</v>
      </c>
      <c r="AB20" s="14">
        <v>2</v>
      </c>
      <c r="AC20" s="14">
        <v>2</v>
      </c>
      <c r="AD20" s="14">
        <v>2</v>
      </c>
      <c r="AE20" s="14">
        <v>1</v>
      </c>
      <c r="AF20" s="15">
        <v>1</v>
      </c>
      <c r="AG20" s="15">
        <v>2</v>
      </c>
      <c r="AH20" s="15">
        <v>0</v>
      </c>
      <c r="AI20" s="15">
        <v>0</v>
      </c>
    </row>
    <row r="21" spans="1:35" ht="27" customHeight="1">
      <c r="A21">
        <v>5</v>
      </c>
      <c r="B21" t="s">
        <v>21</v>
      </c>
      <c r="C21" s="16" t="s">
        <v>26</v>
      </c>
      <c r="D21" s="1">
        <v>1</v>
      </c>
      <c r="E21" s="1">
        <v>0</v>
      </c>
      <c r="F21" s="1">
        <v>0</v>
      </c>
      <c r="G21" s="1">
        <v>0</v>
      </c>
      <c r="H21" s="1">
        <v>0</v>
      </c>
      <c r="I21" s="1">
        <v>2</v>
      </c>
      <c r="J21" s="1">
        <v>1</v>
      </c>
      <c r="K21" s="1">
        <v>0</v>
      </c>
      <c r="L21" s="1">
        <v>0</v>
      </c>
      <c r="M21" s="1">
        <v>2</v>
      </c>
      <c r="N21" s="1">
        <v>1</v>
      </c>
      <c r="O21" s="1">
        <v>1</v>
      </c>
      <c r="P21" s="1">
        <v>0</v>
      </c>
      <c r="Q21" s="14">
        <v>1</v>
      </c>
      <c r="R21" s="14">
        <v>1</v>
      </c>
      <c r="S21" s="14">
        <v>0</v>
      </c>
      <c r="T21" s="14">
        <v>0</v>
      </c>
      <c r="U21" s="14">
        <v>0</v>
      </c>
      <c r="V21" s="14">
        <v>0</v>
      </c>
      <c r="W21" s="14">
        <v>0</v>
      </c>
      <c r="X21" s="14">
        <v>1</v>
      </c>
      <c r="Y21" s="14">
        <v>0</v>
      </c>
      <c r="Z21" s="14">
        <v>2</v>
      </c>
      <c r="AA21" s="14">
        <v>1</v>
      </c>
      <c r="AB21" s="14">
        <v>2</v>
      </c>
      <c r="AC21" s="14">
        <v>2</v>
      </c>
      <c r="AD21" s="14">
        <v>1</v>
      </c>
      <c r="AE21" s="14">
        <v>1</v>
      </c>
      <c r="AF21" s="15">
        <v>1</v>
      </c>
      <c r="AG21" s="15">
        <v>1</v>
      </c>
      <c r="AH21" s="15">
        <v>0</v>
      </c>
      <c r="AI21" s="15">
        <v>0</v>
      </c>
    </row>
    <row r="22" spans="1:35" ht="27" customHeight="1">
      <c r="A22">
        <v>6</v>
      </c>
      <c r="B22" t="s">
        <v>21</v>
      </c>
      <c r="C22" s="16" t="s">
        <v>27</v>
      </c>
      <c r="D22" s="1">
        <v>2</v>
      </c>
      <c r="E22" s="1">
        <v>0</v>
      </c>
      <c r="F22" s="1">
        <v>0</v>
      </c>
      <c r="G22" s="1">
        <v>0</v>
      </c>
      <c r="H22" s="1">
        <v>1</v>
      </c>
      <c r="I22" s="1">
        <v>1</v>
      </c>
      <c r="J22" s="1">
        <v>1</v>
      </c>
      <c r="K22" s="1">
        <v>0</v>
      </c>
      <c r="L22" s="1">
        <v>0</v>
      </c>
      <c r="M22" s="1">
        <v>1</v>
      </c>
      <c r="N22" s="1">
        <v>2</v>
      </c>
      <c r="O22" s="1">
        <v>1</v>
      </c>
      <c r="P22" s="1">
        <v>0</v>
      </c>
      <c r="Q22" s="14">
        <v>1</v>
      </c>
      <c r="R22" s="14">
        <v>2</v>
      </c>
      <c r="S22" s="14">
        <v>0</v>
      </c>
      <c r="T22" s="14">
        <v>0</v>
      </c>
      <c r="U22" s="14">
        <v>0</v>
      </c>
      <c r="V22" s="14">
        <v>0</v>
      </c>
      <c r="W22" s="14">
        <v>0</v>
      </c>
      <c r="X22" s="14">
        <v>1</v>
      </c>
      <c r="Y22" s="14">
        <v>0</v>
      </c>
      <c r="Z22" s="14">
        <v>1</v>
      </c>
      <c r="AA22" s="14">
        <v>1</v>
      </c>
      <c r="AB22" s="14">
        <v>1</v>
      </c>
      <c r="AC22" s="14">
        <v>2</v>
      </c>
      <c r="AD22" s="14">
        <v>2</v>
      </c>
      <c r="AE22" s="14">
        <v>1</v>
      </c>
      <c r="AF22" s="15">
        <v>1</v>
      </c>
      <c r="AG22" s="15">
        <v>2</v>
      </c>
      <c r="AH22" s="15">
        <v>0</v>
      </c>
      <c r="AI22" s="15">
        <v>0</v>
      </c>
    </row>
    <row r="23" spans="3:35" ht="26.25" customHeight="1">
      <c r="C23" s="16" t="s">
        <v>17</v>
      </c>
      <c r="Q23" s="14"/>
      <c r="R23" s="14"/>
      <c r="S23" s="14"/>
      <c r="T23" s="14"/>
      <c r="U23" s="14"/>
      <c r="V23" s="14"/>
      <c r="W23" s="14"/>
      <c r="X23" s="14"/>
      <c r="Y23" s="14"/>
      <c r="Z23" s="14"/>
      <c r="AA23" s="14"/>
      <c r="AB23" s="14"/>
      <c r="AC23" s="14"/>
      <c r="AD23" s="14"/>
      <c r="AE23" s="14"/>
      <c r="AF23" s="15"/>
      <c r="AG23" s="15"/>
      <c r="AH23" s="15"/>
      <c r="AI23" s="15"/>
    </row>
    <row r="24" spans="2:41" ht="27" customHeight="1">
      <c r="B24" s="6" t="s">
        <v>28</v>
      </c>
      <c r="C24" s="10">
        <v>7</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8"/>
      <c r="AH24" s="18"/>
      <c r="AI24" s="18"/>
      <c r="AJ24" s="5" t="s">
        <v>29</v>
      </c>
      <c r="AK24" s="5"/>
      <c r="AL24" s="5"/>
      <c r="AM24" s="5"/>
      <c r="AN24" s="5"/>
      <c r="AO24" s="3"/>
    </row>
    <row r="25" spans="1:42" ht="13.5" customHeight="1">
      <c r="A25" s="19">
        <v>1</v>
      </c>
      <c r="B25" s="20" t="s">
        <v>30</v>
      </c>
      <c r="C25" s="21" t="s">
        <v>31</v>
      </c>
      <c r="D25" s="1">
        <v>8</v>
      </c>
      <c r="E25" s="1">
        <v>8</v>
      </c>
      <c r="F25" s="1">
        <v>9</v>
      </c>
      <c r="G25" s="1">
        <v>8</v>
      </c>
      <c r="H25" s="1">
        <v>8</v>
      </c>
      <c r="I25" s="1">
        <v>9</v>
      </c>
      <c r="J25" s="1">
        <v>9</v>
      </c>
      <c r="K25" s="1">
        <v>9</v>
      </c>
      <c r="L25" s="1">
        <v>7</v>
      </c>
      <c r="M25" s="1">
        <v>8</v>
      </c>
      <c r="N25" s="1">
        <v>6</v>
      </c>
      <c r="O25" s="1">
        <v>10</v>
      </c>
      <c r="P25" s="1">
        <v>9</v>
      </c>
      <c r="Q25" s="14">
        <v>9</v>
      </c>
      <c r="R25" s="14">
        <v>9</v>
      </c>
      <c r="S25" s="14">
        <v>10</v>
      </c>
      <c r="T25" s="14">
        <v>10</v>
      </c>
      <c r="U25" s="14">
        <v>9</v>
      </c>
      <c r="V25" s="14">
        <v>10</v>
      </c>
      <c r="W25" s="14">
        <v>8</v>
      </c>
      <c r="X25" s="14">
        <v>8</v>
      </c>
      <c r="Y25" s="14">
        <v>6</v>
      </c>
      <c r="Z25" s="14">
        <v>10</v>
      </c>
      <c r="AA25" s="14">
        <v>8</v>
      </c>
      <c r="AB25" s="14">
        <v>8</v>
      </c>
      <c r="AC25" s="14">
        <v>8</v>
      </c>
      <c r="AD25" s="14">
        <v>10</v>
      </c>
      <c r="AE25" s="14">
        <v>10</v>
      </c>
      <c r="AF25" s="15">
        <v>7</v>
      </c>
      <c r="AG25" s="15">
        <v>10</v>
      </c>
      <c r="AH25" s="15">
        <v>10</v>
      </c>
      <c r="AI25" s="15">
        <v>10</v>
      </c>
      <c r="AJ25" s="5"/>
      <c r="AK25" s="22">
        <f aca="true" t="shared" si="0" ref="AK25:AK88">COUNTIF(D25:AF25,1)+COUNTIF(D25:AF25,2)</f>
        <v>0</v>
      </c>
      <c r="AL25" s="22">
        <f aca="true" t="shared" si="1" ref="AL25:AL88">COUNTIF(D25:AF25,3)+COUNTIF(D25:AF25,4)</f>
        <v>0</v>
      </c>
      <c r="AM25" s="22">
        <f aca="true" t="shared" si="2" ref="AM25:AM88">COUNTIF(D25:AF25,5)+COUNTIF(D25:AF25,6)</f>
        <v>2</v>
      </c>
      <c r="AN25" s="22">
        <f aca="true" t="shared" si="3" ref="AN25:AN88">COUNTIF(D25:AF25,7)+COUNTIF(D25:AF25,8)+COUNTIF(D25:AF25,9)</f>
        <v>20</v>
      </c>
      <c r="AO25" s="23">
        <f aca="true" t="shared" si="4" ref="AO25:AO88">COUNTIF(D25:AF25,10)</f>
        <v>7</v>
      </c>
      <c r="AP25" s="24">
        <f aca="true" t="shared" si="5" ref="AP25:AP88">COUNTIF(D25:AF25,0)</f>
        <v>0</v>
      </c>
    </row>
    <row r="26" spans="1:42" ht="13.5" customHeight="1">
      <c r="A26" s="19"/>
      <c r="B26" s="20" t="s">
        <v>32</v>
      </c>
      <c r="C26" s="21"/>
      <c r="D26" s="1">
        <v>8</v>
      </c>
      <c r="E26" s="1">
        <v>8</v>
      </c>
      <c r="F26" s="1">
        <v>10</v>
      </c>
      <c r="G26" s="1">
        <v>8</v>
      </c>
      <c r="H26" s="1">
        <v>8</v>
      </c>
      <c r="I26" s="1">
        <v>9</v>
      </c>
      <c r="J26" s="1">
        <v>10</v>
      </c>
      <c r="K26" s="1">
        <v>9</v>
      </c>
      <c r="L26" s="1">
        <v>8</v>
      </c>
      <c r="M26" s="1">
        <v>8</v>
      </c>
      <c r="N26" s="1">
        <v>8</v>
      </c>
      <c r="O26" s="1">
        <v>10</v>
      </c>
      <c r="P26" s="1">
        <v>10</v>
      </c>
      <c r="Q26" s="14">
        <v>10</v>
      </c>
      <c r="R26" s="14">
        <v>10</v>
      </c>
      <c r="S26" s="14">
        <v>10</v>
      </c>
      <c r="T26" s="14">
        <v>8</v>
      </c>
      <c r="U26" s="14">
        <v>8</v>
      </c>
      <c r="V26" s="14">
        <v>10</v>
      </c>
      <c r="W26" s="14">
        <v>10</v>
      </c>
      <c r="X26" s="14">
        <v>9</v>
      </c>
      <c r="Y26" s="14">
        <v>7</v>
      </c>
      <c r="Z26" s="14">
        <v>10</v>
      </c>
      <c r="AA26" s="14">
        <v>8</v>
      </c>
      <c r="AB26" s="14">
        <v>8</v>
      </c>
      <c r="AC26" s="14">
        <v>6</v>
      </c>
      <c r="AD26" s="14">
        <v>10</v>
      </c>
      <c r="AE26" s="14">
        <v>10</v>
      </c>
      <c r="AF26" s="15">
        <v>9</v>
      </c>
      <c r="AG26" s="15">
        <v>10</v>
      </c>
      <c r="AH26" s="15">
        <v>10</v>
      </c>
      <c r="AI26" s="15">
        <v>10</v>
      </c>
      <c r="AJ26" s="5"/>
      <c r="AK26" s="22">
        <f t="shared" si="0"/>
        <v>0</v>
      </c>
      <c r="AL26" s="22">
        <f t="shared" si="1"/>
        <v>0</v>
      </c>
      <c r="AM26" s="22">
        <f t="shared" si="2"/>
        <v>1</v>
      </c>
      <c r="AN26" s="22">
        <f t="shared" si="3"/>
        <v>16</v>
      </c>
      <c r="AO26" s="23">
        <f t="shared" si="4"/>
        <v>12</v>
      </c>
      <c r="AP26" s="24">
        <f t="shared" si="5"/>
        <v>0</v>
      </c>
    </row>
    <row r="27" spans="1:42" ht="13.5" customHeight="1">
      <c r="A27" s="19">
        <v>2</v>
      </c>
      <c r="B27" s="20" t="s">
        <v>30</v>
      </c>
      <c r="C27" s="25" t="s">
        <v>33</v>
      </c>
      <c r="D27" s="1">
        <v>8</v>
      </c>
      <c r="E27" s="1">
        <v>10</v>
      </c>
      <c r="F27" s="1">
        <v>10</v>
      </c>
      <c r="G27" s="1">
        <v>8</v>
      </c>
      <c r="H27" s="1">
        <v>9</v>
      </c>
      <c r="I27" s="1">
        <v>10</v>
      </c>
      <c r="J27" s="1">
        <v>9</v>
      </c>
      <c r="K27" s="1">
        <v>9</v>
      </c>
      <c r="L27" s="1">
        <v>10</v>
      </c>
      <c r="M27" s="1">
        <v>8</v>
      </c>
      <c r="N27" s="1">
        <v>6</v>
      </c>
      <c r="O27" s="1">
        <v>10</v>
      </c>
      <c r="P27" s="1">
        <v>10</v>
      </c>
      <c r="Q27" s="14">
        <v>10</v>
      </c>
      <c r="R27" s="14">
        <v>10</v>
      </c>
      <c r="S27" s="14">
        <v>10</v>
      </c>
      <c r="T27" s="14">
        <v>10</v>
      </c>
      <c r="U27" s="14">
        <v>10</v>
      </c>
      <c r="V27" s="14">
        <v>10</v>
      </c>
      <c r="W27" s="14">
        <v>9</v>
      </c>
      <c r="X27" s="14">
        <v>8</v>
      </c>
      <c r="Y27" s="14">
        <v>9</v>
      </c>
      <c r="Z27" s="14">
        <v>9</v>
      </c>
      <c r="AA27" s="14">
        <v>8</v>
      </c>
      <c r="AB27" s="14">
        <v>10</v>
      </c>
      <c r="AC27" s="14">
        <v>10</v>
      </c>
      <c r="AD27" s="14">
        <v>10</v>
      </c>
      <c r="AE27" s="14">
        <v>10</v>
      </c>
      <c r="AF27" s="15">
        <v>7</v>
      </c>
      <c r="AG27" s="15">
        <v>10</v>
      </c>
      <c r="AH27" s="15">
        <v>10</v>
      </c>
      <c r="AI27" s="15">
        <v>9</v>
      </c>
      <c r="AJ27" s="5"/>
      <c r="AK27" s="22">
        <f t="shared" si="0"/>
        <v>0</v>
      </c>
      <c r="AL27" s="22">
        <f t="shared" si="1"/>
        <v>0</v>
      </c>
      <c r="AM27" s="22">
        <f t="shared" si="2"/>
        <v>1</v>
      </c>
      <c r="AN27" s="22">
        <f t="shared" si="3"/>
        <v>12</v>
      </c>
      <c r="AO27" s="23">
        <f t="shared" si="4"/>
        <v>16</v>
      </c>
      <c r="AP27" s="24">
        <f t="shared" si="5"/>
        <v>0</v>
      </c>
    </row>
    <row r="28" spans="1:42" ht="13.5" customHeight="1">
      <c r="A28" s="19"/>
      <c r="B28" s="20" t="s">
        <v>32</v>
      </c>
      <c r="C28" s="25" t="s">
        <v>33</v>
      </c>
      <c r="D28" s="1">
        <v>8</v>
      </c>
      <c r="E28" s="1">
        <v>10</v>
      </c>
      <c r="F28" s="1">
        <v>10</v>
      </c>
      <c r="G28" s="1">
        <v>8</v>
      </c>
      <c r="H28" s="1">
        <v>9</v>
      </c>
      <c r="I28" s="1">
        <v>10</v>
      </c>
      <c r="J28" s="1">
        <v>9</v>
      </c>
      <c r="K28" s="1">
        <v>9</v>
      </c>
      <c r="L28" s="1">
        <v>10</v>
      </c>
      <c r="M28" s="1">
        <v>8</v>
      </c>
      <c r="N28" s="1">
        <v>8</v>
      </c>
      <c r="O28" s="1">
        <v>10</v>
      </c>
      <c r="P28" s="1">
        <v>10</v>
      </c>
      <c r="Q28" s="14">
        <v>10</v>
      </c>
      <c r="R28" s="14">
        <v>10</v>
      </c>
      <c r="S28" s="14">
        <v>9</v>
      </c>
      <c r="T28" s="14">
        <v>8</v>
      </c>
      <c r="U28" s="14">
        <v>7</v>
      </c>
      <c r="V28" s="14">
        <v>10</v>
      </c>
      <c r="W28" s="14">
        <v>10</v>
      </c>
      <c r="X28" s="14">
        <v>10</v>
      </c>
      <c r="Y28" s="14">
        <v>9</v>
      </c>
      <c r="Z28" s="14">
        <v>8</v>
      </c>
      <c r="AA28" s="14">
        <v>8</v>
      </c>
      <c r="AB28" s="14">
        <v>8</v>
      </c>
      <c r="AC28" s="14">
        <v>8</v>
      </c>
      <c r="AD28" s="14">
        <v>10</v>
      </c>
      <c r="AE28" s="14">
        <v>10</v>
      </c>
      <c r="AF28" s="15">
        <v>8</v>
      </c>
      <c r="AG28" s="15">
        <v>10</v>
      </c>
      <c r="AH28" s="15">
        <v>10</v>
      </c>
      <c r="AI28" s="15">
        <v>10</v>
      </c>
      <c r="AJ28" s="5"/>
      <c r="AK28" s="22">
        <f t="shared" si="0"/>
        <v>0</v>
      </c>
      <c r="AL28" s="22">
        <f t="shared" si="1"/>
        <v>0</v>
      </c>
      <c r="AM28" s="22">
        <f t="shared" si="2"/>
        <v>0</v>
      </c>
      <c r="AN28" s="22">
        <f t="shared" si="3"/>
        <v>16</v>
      </c>
      <c r="AO28" s="23">
        <f t="shared" si="4"/>
        <v>13</v>
      </c>
      <c r="AP28" s="24">
        <f t="shared" si="5"/>
        <v>0</v>
      </c>
    </row>
    <row r="29" spans="1:42" ht="13.5" customHeight="1">
      <c r="A29" s="19">
        <v>3</v>
      </c>
      <c r="B29" s="20" t="s">
        <v>30</v>
      </c>
      <c r="C29" s="25" t="s">
        <v>34</v>
      </c>
      <c r="D29" s="1">
        <v>0</v>
      </c>
      <c r="E29" s="1">
        <v>10</v>
      </c>
      <c r="F29" s="1">
        <v>10</v>
      </c>
      <c r="G29" s="1">
        <v>8</v>
      </c>
      <c r="H29" s="1">
        <v>9</v>
      </c>
      <c r="I29" s="1">
        <v>10</v>
      </c>
      <c r="J29" s="1">
        <v>7</v>
      </c>
      <c r="K29" s="1">
        <v>7</v>
      </c>
      <c r="L29" s="1">
        <v>10</v>
      </c>
      <c r="M29" s="1">
        <v>8</v>
      </c>
      <c r="N29" s="1">
        <v>7</v>
      </c>
      <c r="O29" s="1">
        <v>9</v>
      </c>
      <c r="P29" s="1">
        <v>9</v>
      </c>
      <c r="Q29" s="14">
        <v>10</v>
      </c>
      <c r="R29" s="14">
        <v>9</v>
      </c>
      <c r="S29" s="14">
        <v>9</v>
      </c>
      <c r="T29" s="14">
        <v>10</v>
      </c>
      <c r="U29" s="14">
        <v>10</v>
      </c>
      <c r="V29" s="14">
        <v>10</v>
      </c>
      <c r="W29" s="14">
        <v>8</v>
      </c>
      <c r="X29" s="14">
        <v>4</v>
      </c>
      <c r="Y29" s="14">
        <v>9</v>
      </c>
      <c r="Z29" s="14">
        <v>10</v>
      </c>
      <c r="AA29" s="14">
        <v>8</v>
      </c>
      <c r="AB29" s="14">
        <v>9</v>
      </c>
      <c r="AC29" s="14">
        <v>10</v>
      </c>
      <c r="AD29" s="14">
        <v>10</v>
      </c>
      <c r="AE29" s="14">
        <v>10</v>
      </c>
      <c r="AF29" s="15">
        <v>9</v>
      </c>
      <c r="AG29" s="15">
        <v>10</v>
      </c>
      <c r="AH29" s="15">
        <v>8</v>
      </c>
      <c r="AI29" s="15">
        <v>8</v>
      </c>
      <c r="AJ29" s="5"/>
      <c r="AK29" s="22">
        <f t="shared" si="0"/>
        <v>0</v>
      </c>
      <c r="AL29" s="22">
        <f t="shared" si="1"/>
        <v>1</v>
      </c>
      <c r="AM29" s="22">
        <f t="shared" si="2"/>
        <v>0</v>
      </c>
      <c r="AN29" s="22">
        <f t="shared" si="3"/>
        <v>15</v>
      </c>
      <c r="AO29" s="23">
        <f t="shared" si="4"/>
        <v>12</v>
      </c>
      <c r="AP29" s="24">
        <f t="shared" si="5"/>
        <v>1</v>
      </c>
    </row>
    <row r="30" spans="1:42" ht="13.5" customHeight="1">
      <c r="A30" s="19"/>
      <c r="B30" s="20" t="s">
        <v>32</v>
      </c>
      <c r="C30" s="25"/>
      <c r="D30" s="1">
        <v>0</v>
      </c>
      <c r="E30" s="1">
        <v>10</v>
      </c>
      <c r="F30" s="1">
        <v>10</v>
      </c>
      <c r="G30" s="1">
        <v>8</v>
      </c>
      <c r="H30" s="1">
        <v>8</v>
      </c>
      <c r="I30" s="1">
        <v>10</v>
      </c>
      <c r="J30" s="1">
        <v>9</v>
      </c>
      <c r="K30" s="1">
        <v>8</v>
      </c>
      <c r="L30" s="1">
        <v>10</v>
      </c>
      <c r="M30" s="1">
        <v>8</v>
      </c>
      <c r="N30" s="1">
        <v>8</v>
      </c>
      <c r="O30" s="1">
        <v>5</v>
      </c>
      <c r="P30" s="1">
        <v>10</v>
      </c>
      <c r="Q30" s="14">
        <v>10</v>
      </c>
      <c r="R30" s="14">
        <v>10</v>
      </c>
      <c r="S30" s="14">
        <v>9</v>
      </c>
      <c r="T30" s="14">
        <v>8</v>
      </c>
      <c r="U30" s="14">
        <v>7</v>
      </c>
      <c r="V30" s="14">
        <v>10</v>
      </c>
      <c r="W30" s="14">
        <v>10</v>
      </c>
      <c r="X30" s="14">
        <v>10</v>
      </c>
      <c r="Y30" s="14">
        <v>9</v>
      </c>
      <c r="Z30" s="14">
        <v>8</v>
      </c>
      <c r="AA30" s="14">
        <v>8</v>
      </c>
      <c r="AB30" s="14">
        <v>7</v>
      </c>
      <c r="AC30" s="14">
        <v>10</v>
      </c>
      <c r="AD30" s="14">
        <v>10</v>
      </c>
      <c r="AE30" s="14">
        <v>10</v>
      </c>
      <c r="AF30" s="15">
        <v>9</v>
      </c>
      <c r="AG30" s="15">
        <v>10</v>
      </c>
      <c r="AH30" s="15">
        <v>9</v>
      </c>
      <c r="AI30" s="15">
        <v>10</v>
      </c>
      <c r="AJ30" s="5"/>
      <c r="AK30" s="22">
        <f t="shared" si="0"/>
        <v>0</v>
      </c>
      <c r="AL30" s="22">
        <f t="shared" si="1"/>
        <v>0</v>
      </c>
      <c r="AM30" s="22">
        <f t="shared" si="2"/>
        <v>1</v>
      </c>
      <c r="AN30" s="22">
        <f t="shared" si="3"/>
        <v>14</v>
      </c>
      <c r="AO30" s="23">
        <f t="shared" si="4"/>
        <v>13</v>
      </c>
      <c r="AP30" s="24">
        <f t="shared" si="5"/>
        <v>1</v>
      </c>
    </row>
    <row r="31" spans="1:42" ht="13.5" customHeight="1">
      <c r="A31" s="19">
        <v>4</v>
      </c>
      <c r="B31" s="20" t="s">
        <v>30</v>
      </c>
      <c r="C31" s="25" t="s">
        <v>35</v>
      </c>
      <c r="D31" s="1">
        <v>9</v>
      </c>
      <c r="E31" s="1">
        <v>10</v>
      </c>
      <c r="F31" s="1">
        <v>9</v>
      </c>
      <c r="G31" s="1">
        <v>6</v>
      </c>
      <c r="H31" s="1">
        <v>9</v>
      </c>
      <c r="I31" s="1">
        <v>9</v>
      </c>
      <c r="J31" s="1">
        <v>8</v>
      </c>
      <c r="K31" s="1">
        <v>5</v>
      </c>
      <c r="L31" s="1">
        <v>8</v>
      </c>
      <c r="M31" s="1">
        <v>7</v>
      </c>
      <c r="N31" s="1">
        <v>10</v>
      </c>
      <c r="O31" s="1">
        <v>7</v>
      </c>
      <c r="P31" s="1">
        <v>7</v>
      </c>
      <c r="Q31" s="14">
        <v>10</v>
      </c>
      <c r="R31" s="14">
        <v>9</v>
      </c>
      <c r="S31" s="14">
        <v>10</v>
      </c>
      <c r="T31" s="14">
        <v>10</v>
      </c>
      <c r="U31" s="14">
        <v>9</v>
      </c>
      <c r="V31" s="14">
        <v>10</v>
      </c>
      <c r="W31" s="14">
        <v>8</v>
      </c>
      <c r="X31" s="14">
        <v>10</v>
      </c>
      <c r="Y31" s="14">
        <v>7</v>
      </c>
      <c r="Z31" s="14">
        <v>10</v>
      </c>
      <c r="AA31" s="14">
        <v>9</v>
      </c>
      <c r="AB31" s="14">
        <v>10</v>
      </c>
      <c r="AC31" s="14">
        <v>10</v>
      </c>
      <c r="AD31" s="14">
        <v>10</v>
      </c>
      <c r="AE31" s="14">
        <v>10</v>
      </c>
      <c r="AF31" s="15">
        <v>9</v>
      </c>
      <c r="AG31" s="15">
        <v>10</v>
      </c>
      <c r="AH31" s="15">
        <v>9</v>
      </c>
      <c r="AI31" s="15">
        <v>6</v>
      </c>
      <c r="AJ31" s="5"/>
      <c r="AK31" s="22">
        <f t="shared" si="0"/>
        <v>0</v>
      </c>
      <c r="AL31" s="22">
        <f t="shared" si="1"/>
        <v>0</v>
      </c>
      <c r="AM31" s="22">
        <f t="shared" si="2"/>
        <v>2</v>
      </c>
      <c r="AN31" s="22">
        <f t="shared" si="3"/>
        <v>15</v>
      </c>
      <c r="AO31" s="23">
        <f t="shared" si="4"/>
        <v>12</v>
      </c>
      <c r="AP31" s="24">
        <f t="shared" si="5"/>
        <v>0</v>
      </c>
    </row>
    <row r="32" spans="1:42" ht="13.5" customHeight="1">
      <c r="A32" s="19"/>
      <c r="B32" s="20" t="s">
        <v>32</v>
      </c>
      <c r="C32" s="25"/>
      <c r="D32" s="1">
        <v>9</v>
      </c>
      <c r="E32" s="1">
        <v>10</v>
      </c>
      <c r="F32" s="1">
        <v>9</v>
      </c>
      <c r="G32" s="1">
        <v>8</v>
      </c>
      <c r="H32" s="1">
        <v>9</v>
      </c>
      <c r="I32" s="1">
        <v>9</v>
      </c>
      <c r="J32" s="1">
        <v>9</v>
      </c>
      <c r="K32" s="1">
        <v>9</v>
      </c>
      <c r="L32" s="1">
        <v>8</v>
      </c>
      <c r="M32" s="1">
        <v>7</v>
      </c>
      <c r="N32" s="1">
        <v>10</v>
      </c>
      <c r="O32" s="1">
        <v>10</v>
      </c>
      <c r="P32" s="1">
        <v>9</v>
      </c>
      <c r="Q32" s="14">
        <v>10</v>
      </c>
      <c r="R32" s="14">
        <v>9</v>
      </c>
      <c r="S32" s="14">
        <v>10</v>
      </c>
      <c r="T32" s="14">
        <v>10</v>
      </c>
      <c r="U32" s="14">
        <v>9</v>
      </c>
      <c r="V32" s="14">
        <v>10</v>
      </c>
      <c r="W32" s="14">
        <v>10</v>
      </c>
      <c r="X32" s="14">
        <v>8</v>
      </c>
      <c r="Y32" s="14">
        <v>9</v>
      </c>
      <c r="Z32" s="14">
        <v>10</v>
      </c>
      <c r="AA32" s="14">
        <v>9</v>
      </c>
      <c r="AB32" s="14">
        <v>8</v>
      </c>
      <c r="AC32" s="14">
        <v>10</v>
      </c>
      <c r="AD32" s="14">
        <v>10</v>
      </c>
      <c r="AE32" s="14">
        <v>10</v>
      </c>
      <c r="AF32" s="15">
        <v>9</v>
      </c>
      <c r="AG32" s="15">
        <v>10</v>
      </c>
      <c r="AH32" s="15">
        <v>10</v>
      </c>
      <c r="AI32" s="15">
        <v>9</v>
      </c>
      <c r="AJ32" s="5"/>
      <c r="AK32" s="22">
        <f t="shared" si="0"/>
        <v>0</v>
      </c>
      <c r="AL32" s="22">
        <f t="shared" si="1"/>
        <v>0</v>
      </c>
      <c r="AM32" s="22">
        <f t="shared" si="2"/>
        <v>0</v>
      </c>
      <c r="AN32" s="22">
        <f t="shared" si="3"/>
        <v>17</v>
      </c>
      <c r="AO32" s="23">
        <f t="shared" si="4"/>
        <v>12</v>
      </c>
      <c r="AP32" s="24">
        <f t="shared" si="5"/>
        <v>0</v>
      </c>
    </row>
    <row r="33" spans="1:42" ht="13.5" customHeight="1">
      <c r="A33" s="19">
        <v>5</v>
      </c>
      <c r="B33" s="20" t="s">
        <v>30</v>
      </c>
      <c r="C33" s="25" t="s">
        <v>36</v>
      </c>
      <c r="D33" s="1">
        <v>7</v>
      </c>
      <c r="E33" s="1">
        <v>10</v>
      </c>
      <c r="F33" s="1">
        <v>9</v>
      </c>
      <c r="G33" s="1">
        <v>8</v>
      </c>
      <c r="H33" s="1">
        <v>8</v>
      </c>
      <c r="I33" s="1">
        <v>10</v>
      </c>
      <c r="J33" s="1">
        <v>9</v>
      </c>
      <c r="K33" s="1">
        <v>2</v>
      </c>
      <c r="L33" s="1">
        <v>8</v>
      </c>
      <c r="M33" s="1">
        <v>7</v>
      </c>
      <c r="N33" s="1">
        <v>10</v>
      </c>
      <c r="O33" s="1">
        <v>10</v>
      </c>
      <c r="P33" s="1">
        <v>8</v>
      </c>
      <c r="Q33" s="14">
        <v>10</v>
      </c>
      <c r="R33" s="14">
        <v>9</v>
      </c>
      <c r="S33" s="14">
        <v>10</v>
      </c>
      <c r="T33" s="14">
        <v>10</v>
      </c>
      <c r="U33" s="14">
        <v>9</v>
      </c>
      <c r="V33" s="14">
        <v>10</v>
      </c>
      <c r="W33" s="14">
        <v>9</v>
      </c>
      <c r="X33" s="14">
        <v>8</v>
      </c>
      <c r="Y33" s="14">
        <v>7</v>
      </c>
      <c r="Z33" s="14">
        <v>10</v>
      </c>
      <c r="AA33" s="14">
        <v>9</v>
      </c>
      <c r="AB33" s="14">
        <v>10</v>
      </c>
      <c r="AC33" s="14">
        <v>10</v>
      </c>
      <c r="AD33" s="14">
        <v>10</v>
      </c>
      <c r="AE33" s="14">
        <v>10</v>
      </c>
      <c r="AF33" s="15">
        <v>7</v>
      </c>
      <c r="AG33" s="15">
        <v>10</v>
      </c>
      <c r="AH33" s="15">
        <v>9</v>
      </c>
      <c r="AI33" s="15">
        <v>9</v>
      </c>
      <c r="AJ33" s="5"/>
      <c r="AK33" s="22">
        <f t="shared" si="0"/>
        <v>1</v>
      </c>
      <c r="AL33" s="22">
        <f t="shared" si="1"/>
        <v>0</v>
      </c>
      <c r="AM33" s="22">
        <f t="shared" si="2"/>
        <v>0</v>
      </c>
      <c r="AN33" s="22">
        <f t="shared" si="3"/>
        <v>15</v>
      </c>
      <c r="AO33" s="23">
        <f t="shared" si="4"/>
        <v>13</v>
      </c>
      <c r="AP33" s="24">
        <f t="shared" si="5"/>
        <v>0</v>
      </c>
    </row>
    <row r="34" spans="1:42" ht="13.5" customHeight="1">
      <c r="A34" s="19"/>
      <c r="B34" s="20" t="s">
        <v>32</v>
      </c>
      <c r="C34" s="25"/>
      <c r="D34" s="1">
        <v>8</v>
      </c>
      <c r="E34" s="1">
        <v>10</v>
      </c>
      <c r="F34" s="1">
        <v>9</v>
      </c>
      <c r="G34" s="1">
        <v>8</v>
      </c>
      <c r="H34" s="1">
        <v>9</v>
      </c>
      <c r="I34" s="1">
        <v>10</v>
      </c>
      <c r="J34" s="1">
        <v>9</v>
      </c>
      <c r="K34" s="1">
        <v>10</v>
      </c>
      <c r="L34" s="1">
        <v>8</v>
      </c>
      <c r="M34" s="1">
        <v>9</v>
      </c>
      <c r="N34" s="1">
        <v>10</v>
      </c>
      <c r="O34" s="1">
        <v>10</v>
      </c>
      <c r="P34" s="1">
        <v>10</v>
      </c>
      <c r="Q34" s="14">
        <v>10</v>
      </c>
      <c r="R34" s="14">
        <v>9</v>
      </c>
      <c r="S34" s="14">
        <v>10</v>
      </c>
      <c r="T34" s="14">
        <v>10</v>
      </c>
      <c r="U34" s="14">
        <v>9</v>
      </c>
      <c r="V34" s="14">
        <v>10</v>
      </c>
      <c r="W34" s="14">
        <v>10</v>
      </c>
      <c r="X34" s="14">
        <v>8</v>
      </c>
      <c r="Y34" s="14">
        <v>9</v>
      </c>
      <c r="Z34" s="14">
        <v>9</v>
      </c>
      <c r="AA34" s="14">
        <v>9</v>
      </c>
      <c r="AB34" s="14">
        <v>10</v>
      </c>
      <c r="AC34" s="14">
        <v>10</v>
      </c>
      <c r="AD34" s="14">
        <v>10</v>
      </c>
      <c r="AE34" s="14">
        <v>10</v>
      </c>
      <c r="AF34" s="15">
        <v>9</v>
      </c>
      <c r="AG34" s="15">
        <v>10</v>
      </c>
      <c r="AH34" s="15">
        <v>10</v>
      </c>
      <c r="AI34" s="15">
        <v>10</v>
      </c>
      <c r="AJ34" s="5"/>
      <c r="AK34" s="22">
        <f t="shared" si="0"/>
        <v>0</v>
      </c>
      <c r="AL34" s="22">
        <f t="shared" si="1"/>
        <v>0</v>
      </c>
      <c r="AM34" s="22">
        <f t="shared" si="2"/>
        <v>0</v>
      </c>
      <c r="AN34" s="22">
        <f t="shared" si="3"/>
        <v>14</v>
      </c>
      <c r="AO34" s="23">
        <f t="shared" si="4"/>
        <v>15</v>
      </c>
      <c r="AP34" s="24">
        <f t="shared" si="5"/>
        <v>0</v>
      </c>
    </row>
    <row r="35" spans="1:42" ht="13.5" customHeight="1">
      <c r="A35" s="19">
        <v>6</v>
      </c>
      <c r="B35" s="20" t="s">
        <v>30</v>
      </c>
      <c r="C35" s="25" t="s">
        <v>37</v>
      </c>
      <c r="D35" s="1">
        <v>10</v>
      </c>
      <c r="E35" s="1">
        <v>10</v>
      </c>
      <c r="F35" s="1">
        <v>10</v>
      </c>
      <c r="G35" s="1">
        <v>8</v>
      </c>
      <c r="H35" s="1">
        <v>8</v>
      </c>
      <c r="I35" s="1">
        <v>10</v>
      </c>
      <c r="J35" s="1">
        <v>9</v>
      </c>
      <c r="K35" s="1">
        <v>10</v>
      </c>
      <c r="L35" s="1">
        <v>7</v>
      </c>
      <c r="M35" s="1">
        <v>10</v>
      </c>
      <c r="N35" s="1">
        <v>10</v>
      </c>
      <c r="O35" s="1">
        <v>10</v>
      </c>
      <c r="P35" s="1">
        <v>10</v>
      </c>
      <c r="Q35" s="14">
        <v>10</v>
      </c>
      <c r="R35" s="14">
        <v>7</v>
      </c>
      <c r="S35" s="14">
        <v>10</v>
      </c>
      <c r="T35" s="14">
        <v>10</v>
      </c>
      <c r="U35" s="14">
        <v>10</v>
      </c>
      <c r="V35" s="14">
        <v>10</v>
      </c>
      <c r="W35" s="14">
        <v>9</v>
      </c>
      <c r="X35" s="14">
        <v>8</v>
      </c>
      <c r="Y35" s="14">
        <v>7</v>
      </c>
      <c r="Z35" s="14">
        <v>10</v>
      </c>
      <c r="AA35" s="14">
        <v>10</v>
      </c>
      <c r="AB35" s="14">
        <v>10</v>
      </c>
      <c r="AC35" s="14">
        <v>10</v>
      </c>
      <c r="AD35" s="14">
        <v>10</v>
      </c>
      <c r="AE35" s="14">
        <v>10</v>
      </c>
      <c r="AF35" s="15">
        <v>8</v>
      </c>
      <c r="AG35" s="15">
        <v>10</v>
      </c>
      <c r="AH35" s="15">
        <v>10</v>
      </c>
      <c r="AI35" s="15">
        <v>9</v>
      </c>
      <c r="AJ35" s="5"/>
      <c r="AK35" s="22">
        <f t="shared" si="0"/>
        <v>0</v>
      </c>
      <c r="AL35" s="22">
        <f t="shared" si="1"/>
        <v>0</v>
      </c>
      <c r="AM35" s="22">
        <f t="shared" si="2"/>
        <v>0</v>
      </c>
      <c r="AN35" s="22">
        <f t="shared" si="3"/>
        <v>9</v>
      </c>
      <c r="AO35" s="23">
        <f t="shared" si="4"/>
        <v>20</v>
      </c>
      <c r="AP35" s="24">
        <f t="shared" si="5"/>
        <v>0</v>
      </c>
    </row>
    <row r="36" spans="1:42" ht="13.5" customHeight="1">
      <c r="A36" s="19"/>
      <c r="B36" s="20" t="s">
        <v>32</v>
      </c>
      <c r="C36" s="25"/>
      <c r="D36" s="1">
        <v>10</v>
      </c>
      <c r="E36" s="1">
        <v>10</v>
      </c>
      <c r="F36" s="1">
        <v>10</v>
      </c>
      <c r="G36" s="1">
        <v>8</v>
      </c>
      <c r="H36" s="1">
        <v>8</v>
      </c>
      <c r="I36" s="1">
        <v>10</v>
      </c>
      <c r="J36" s="1">
        <v>9</v>
      </c>
      <c r="K36" s="1">
        <v>10</v>
      </c>
      <c r="L36" s="1">
        <v>7</v>
      </c>
      <c r="M36" s="1">
        <v>10</v>
      </c>
      <c r="N36" s="1">
        <v>10</v>
      </c>
      <c r="O36" s="1">
        <v>10</v>
      </c>
      <c r="P36" s="1">
        <v>10</v>
      </c>
      <c r="Q36" s="14">
        <v>10</v>
      </c>
      <c r="R36" s="14">
        <v>8</v>
      </c>
      <c r="S36" s="14">
        <v>10</v>
      </c>
      <c r="T36" s="14">
        <v>10</v>
      </c>
      <c r="U36" s="14">
        <v>7</v>
      </c>
      <c r="V36" s="14">
        <v>10</v>
      </c>
      <c r="W36" s="14">
        <v>10</v>
      </c>
      <c r="X36" s="14">
        <v>9</v>
      </c>
      <c r="Y36" s="14">
        <v>9</v>
      </c>
      <c r="Z36" s="14">
        <v>9</v>
      </c>
      <c r="AA36" s="14">
        <v>10</v>
      </c>
      <c r="AB36" s="14">
        <v>9</v>
      </c>
      <c r="AC36" s="14">
        <v>10</v>
      </c>
      <c r="AD36" s="14">
        <v>10</v>
      </c>
      <c r="AE36" s="14">
        <v>10</v>
      </c>
      <c r="AF36" s="15">
        <v>8</v>
      </c>
      <c r="AG36" s="15">
        <v>10</v>
      </c>
      <c r="AH36" s="15">
        <v>10</v>
      </c>
      <c r="AI36" s="15">
        <v>9</v>
      </c>
      <c r="AJ36" s="5"/>
      <c r="AK36" s="22">
        <f t="shared" si="0"/>
        <v>0</v>
      </c>
      <c r="AL36" s="22">
        <f t="shared" si="1"/>
        <v>0</v>
      </c>
      <c r="AM36" s="22">
        <f t="shared" si="2"/>
        <v>0</v>
      </c>
      <c r="AN36" s="22">
        <f t="shared" si="3"/>
        <v>11</v>
      </c>
      <c r="AO36" s="23">
        <f t="shared" si="4"/>
        <v>18</v>
      </c>
      <c r="AP36" s="24">
        <f t="shared" si="5"/>
        <v>0</v>
      </c>
    </row>
    <row r="37" spans="1:42" ht="13.5" customHeight="1">
      <c r="A37" s="19">
        <v>7</v>
      </c>
      <c r="B37" s="20" t="s">
        <v>30</v>
      </c>
      <c r="C37" s="25" t="s">
        <v>38</v>
      </c>
      <c r="D37" s="1">
        <v>10</v>
      </c>
      <c r="E37" s="1">
        <v>9</v>
      </c>
      <c r="F37" s="1">
        <v>10</v>
      </c>
      <c r="G37" s="1">
        <v>7</v>
      </c>
      <c r="H37" s="1">
        <v>9</v>
      </c>
      <c r="I37" s="1">
        <v>10</v>
      </c>
      <c r="J37" s="1">
        <v>9</v>
      </c>
      <c r="K37" s="1">
        <v>9</v>
      </c>
      <c r="L37" s="1">
        <v>8</v>
      </c>
      <c r="M37" s="1">
        <v>10</v>
      </c>
      <c r="N37" s="1">
        <v>10</v>
      </c>
      <c r="O37" s="1">
        <v>10</v>
      </c>
      <c r="P37" s="1">
        <v>10</v>
      </c>
      <c r="Q37" s="14">
        <v>9</v>
      </c>
      <c r="R37" s="14">
        <v>8</v>
      </c>
      <c r="S37" s="14">
        <v>9</v>
      </c>
      <c r="T37" s="14">
        <v>10</v>
      </c>
      <c r="U37" s="14">
        <v>10</v>
      </c>
      <c r="V37" s="14">
        <v>10</v>
      </c>
      <c r="W37" s="14">
        <v>10</v>
      </c>
      <c r="X37" s="14">
        <v>10</v>
      </c>
      <c r="Y37" s="14">
        <v>9</v>
      </c>
      <c r="Z37" s="14">
        <v>10</v>
      </c>
      <c r="AA37" s="14">
        <v>9</v>
      </c>
      <c r="AB37" s="14">
        <v>10</v>
      </c>
      <c r="AC37" s="14">
        <v>10</v>
      </c>
      <c r="AD37" s="14">
        <v>10</v>
      </c>
      <c r="AE37" s="14">
        <v>10</v>
      </c>
      <c r="AF37" s="15">
        <v>8</v>
      </c>
      <c r="AG37" s="15">
        <v>10</v>
      </c>
      <c r="AH37" s="15">
        <v>10</v>
      </c>
      <c r="AI37" s="15">
        <v>10</v>
      </c>
      <c r="AJ37" s="5"/>
      <c r="AK37" s="22">
        <f t="shared" si="0"/>
        <v>0</v>
      </c>
      <c r="AL37" s="22">
        <f t="shared" si="1"/>
        <v>0</v>
      </c>
      <c r="AM37" s="22">
        <f t="shared" si="2"/>
        <v>0</v>
      </c>
      <c r="AN37" s="22">
        <f t="shared" si="3"/>
        <v>12</v>
      </c>
      <c r="AO37" s="23">
        <f t="shared" si="4"/>
        <v>17</v>
      </c>
      <c r="AP37" s="24">
        <f t="shared" si="5"/>
        <v>0</v>
      </c>
    </row>
    <row r="38" spans="1:42" ht="13.5" customHeight="1">
      <c r="A38" s="19"/>
      <c r="B38" s="20" t="s">
        <v>32</v>
      </c>
      <c r="C38" s="25"/>
      <c r="D38" s="1">
        <v>10</v>
      </c>
      <c r="E38" s="1">
        <v>9</v>
      </c>
      <c r="F38" s="1">
        <v>10</v>
      </c>
      <c r="G38" s="1">
        <v>7</v>
      </c>
      <c r="H38" s="1">
        <v>9</v>
      </c>
      <c r="I38" s="1">
        <v>10</v>
      </c>
      <c r="J38" s="1">
        <v>9</v>
      </c>
      <c r="K38" s="1">
        <v>9</v>
      </c>
      <c r="L38" s="1">
        <v>8</v>
      </c>
      <c r="M38" s="1">
        <v>10</v>
      </c>
      <c r="N38" s="1">
        <v>10</v>
      </c>
      <c r="O38" s="1">
        <v>10</v>
      </c>
      <c r="P38" s="1">
        <v>10</v>
      </c>
      <c r="Q38" s="14">
        <v>10</v>
      </c>
      <c r="R38" s="14">
        <v>8</v>
      </c>
      <c r="S38" s="14">
        <v>9</v>
      </c>
      <c r="T38" s="14">
        <v>10</v>
      </c>
      <c r="U38" s="14">
        <v>9</v>
      </c>
      <c r="V38" s="14">
        <v>10</v>
      </c>
      <c r="W38" s="14">
        <v>10</v>
      </c>
      <c r="X38" s="14">
        <v>8</v>
      </c>
      <c r="Y38" s="14">
        <v>10</v>
      </c>
      <c r="Z38" s="14">
        <v>9</v>
      </c>
      <c r="AA38" s="14">
        <v>9</v>
      </c>
      <c r="AB38" s="14">
        <v>7</v>
      </c>
      <c r="AC38" s="14">
        <v>10</v>
      </c>
      <c r="AD38" s="14">
        <v>10</v>
      </c>
      <c r="AE38" s="14">
        <v>10</v>
      </c>
      <c r="AF38" s="15">
        <v>8</v>
      </c>
      <c r="AG38" s="15">
        <v>10</v>
      </c>
      <c r="AH38" s="15">
        <v>10</v>
      </c>
      <c r="AI38" s="15">
        <v>8</v>
      </c>
      <c r="AJ38" s="5"/>
      <c r="AK38" s="22">
        <f t="shared" si="0"/>
        <v>0</v>
      </c>
      <c r="AL38" s="22">
        <f t="shared" si="1"/>
        <v>0</v>
      </c>
      <c r="AM38" s="22">
        <f t="shared" si="2"/>
        <v>0</v>
      </c>
      <c r="AN38" s="22">
        <f t="shared" si="3"/>
        <v>14</v>
      </c>
      <c r="AO38" s="23">
        <f t="shared" si="4"/>
        <v>15</v>
      </c>
      <c r="AP38" s="24">
        <f t="shared" si="5"/>
        <v>0</v>
      </c>
    </row>
    <row r="39" spans="1:42" ht="13.5" customHeight="1">
      <c r="A39" s="19">
        <v>8</v>
      </c>
      <c r="B39" s="20" t="s">
        <v>30</v>
      </c>
      <c r="C39" s="25" t="s">
        <v>39</v>
      </c>
      <c r="D39" s="1">
        <v>7</v>
      </c>
      <c r="E39" s="1">
        <v>9</v>
      </c>
      <c r="F39" s="1">
        <v>9</v>
      </c>
      <c r="G39" s="1">
        <v>5</v>
      </c>
      <c r="H39" s="1">
        <v>9</v>
      </c>
      <c r="I39" s="1">
        <v>10</v>
      </c>
      <c r="J39" s="1">
        <v>9</v>
      </c>
      <c r="K39" s="1">
        <v>5</v>
      </c>
      <c r="L39" s="1">
        <v>8</v>
      </c>
      <c r="M39" s="1">
        <v>9</v>
      </c>
      <c r="N39" s="1">
        <v>10</v>
      </c>
      <c r="O39" s="1">
        <v>10</v>
      </c>
      <c r="P39" s="1">
        <v>10</v>
      </c>
      <c r="Q39" s="14">
        <v>9</v>
      </c>
      <c r="R39" s="14">
        <v>8</v>
      </c>
      <c r="S39" s="14">
        <v>9</v>
      </c>
      <c r="T39" s="14">
        <v>10</v>
      </c>
      <c r="U39" s="14">
        <v>8</v>
      </c>
      <c r="V39" s="14">
        <v>10</v>
      </c>
      <c r="W39" s="14">
        <v>10</v>
      </c>
      <c r="X39" s="14">
        <v>6</v>
      </c>
      <c r="Y39" s="14">
        <v>7</v>
      </c>
      <c r="Z39" s="14">
        <v>10</v>
      </c>
      <c r="AA39" s="14">
        <v>9</v>
      </c>
      <c r="AB39" s="14">
        <v>9</v>
      </c>
      <c r="AC39" s="14">
        <v>10</v>
      </c>
      <c r="AD39" s="14">
        <v>10</v>
      </c>
      <c r="AE39" s="14">
        <v>10</v>
      </c>
      <c r="AF39" s="15">
        <v>8</v>
      </c>
      <c r="AG39" s="15">
        <v>10</v>
      </c>
      <c r="AH39" s="15">
        <v>10</v>
      </c>
      <c r="AI39" s="15">
        <v>10</v>
      </c>
      <c r="AJ39" s="5"/>
      <c r="AK39" s="22">
        <f t="shared" si="0"/>
        <v>0</v>
      </c>
      <c r="AL39" s="22">
        <f t="shared" si="1"/>
        <v>0</v>
      </c>
      <c r="AM39" s="22">
        <f t="shared" si="2"/>
        <v>3</v>
      </c>
      <c r="AN39" s="22">
        <f t="shared" si="3"/>
        <v>15</v>
      </c>
      <c r="AO39" s="23">
        <f t="shared" si="4"/>
        <v>11</v>
      </c>
      <c r="AP39" s="24">
        <f t="shared" si="5"/>
        <v>0</v>
      </c>
    </row>
    <row r="40" spans="1:42" ht="13.5" customHeight="1">
      <c r="A40" s="19"/>
      <c r="B40" s="20" t="s">
        <v>32</v>
      </c>
      <c r="C40" s="25"/>
      <c r="D40" s="1">
        <v>10</v>
      </c>
      <c r="E40" s="1">
        <v>9</v>
      </c>
      <c r="F40" s="1">
        <v>9</v>
      </c>
      <c r="G40" s="1">
        <v>9</v>
      </c>
      <c r="H40" s="1">
        <v>9</v>
      </c>
      <c r="I40" s="1">
        <v>10</v>
      </c>
      <c r="J40" s="1">
        <v>9</v>
      </c>
      <c r="K40" s="1">
        <v>10</v>
      </c>
      <c r="L40" s="1">
        <v>8</v>
      </c>
      <c r="M40" s="1">
        <v>8</v>
      </c>
      <c r="N40" s="1">
        <v>10</v>
      </c>
      <c r="O40" s="1">
        <v>10</v>
      </c>
      <c r="P40" s="1">
        <v>10</v>
      </c>
      <c r="Q40" s="14">
        <v>10</v>
      </c>
      <c r="R40" s="14">
        <v>8</v>
      </c>
      <c r="S40" s="14">
        <v>9</v>
      </c>
      <c r="T40" s="14">
        <v>10</v>
      </c>
      <c r="U40" s="14">
        <v>9</v>
      </c>
      <c r="V40" s="14">
        <v>10</v>
      </c>
      <c r="W40" s="14">
        <v>10</v>
      </c>
      <c r="X40" s="14">
        <v>6</v>
      </c>
      <c r="Y40" s="14">
        <v>10</v>
      </c>
      <c r="Z40" s="14">
        <v>9</v>
      </c>
      <c r="AA40" s="14">
        <v>9</v>
      </c>
      <c r="AB40" s="14">
        <v>9</v>
      </c>
      <c r="AC40" s="14">
        <v>10</v>
      </c>
      <c r="AD40" s="14">
        <v>10</v>
      </c>
      <c r="AE40" s="14">
        <v>10</v>
      </c>
      <c r="AF40" s="15">
        <v>9</v>
      </c>
      <c r="AG40" s="15">
        <v>10</v>
      </c>
      <c r="AH40" s="15">
        <v>10</v>
      </c>
      <c r="AI40" s="15">
        <v>8</v>
      </c>
      <c r="AJ40" s="5"/>
      <c r="AK40" s="22">
        <f t="shared" si="0"/>
        <v>0</v>
      </c>
      <c r="AL40" s="22">
        <f t="shared" si="1"/>
        <v>0</v>
      </c>
      <c r="AM40" s="22">
        <f t="shared" si="2"/>
        <v>1</v>
      </c>
      <c r="AN40" s="22">
        <f t="shared" si="3"/>
        <v>14</v>
      </c>
      <c r="AO40" s="23">
        <f t="shared" si="4"/>
        <v>14</v>
      </c>
      <c r="AP40" s="24">
        <f t="shared" si="5"/>
        <v>0</v>
      </c>
    </row>
    <row r="41" spans="1:42" ht="13.5" customHeight="1">
      <c r="A41" s="19">
        <v>9</v>
      </c>
      <c r="B41" s="20" t="s">
        <v>30</v>
      </c>
      <c r="C41" s="25" t="s">
        <v>40</v>
      </c>
      <c r="D41" s="1">
        <v>8</v>
      </c>
      <c r="E41" s="1">
        <v>9</v>
      </c>
      <c r="F41" s="1">
        <v>9</v>
      </c>
      <c r="G41" s="1">
        <v>7</v>
      </c>
      <c r="H41" s="1">
        <v>8</v>
      </c>
      <c r="I41" s="1">
        <v>10</v>
      </c>
      <c r="J41" s="1">
        <v>7</v>
      </c>
      <c r="K41" s="1">
        <v>6</v>
      </c>
      <c r="L41" s="1">
        <v>9</v>
      </c>
      <c r="M41" s="1">
        <v>10</v>
      </c>
      <c r="N41" s="1">
        <v>10</v>
      </c>
      <c r="O41" s="1">
        <v>10</v>
      </c>
      <c r="P41" s="1">
        <v>10</v>
      </c>
      <c r="Q41" s="14">
        <v>8</v>
      </c>
      <c r="R41" s="14">
        <v>8</v>
      </c>
      <c r="S41" s="14">
        <v>8</v>
      </c>
      <c r="T41" s="14">
        <v>9</v>
      </c>
      <c r="U41" s="14">
        <v>9</v>
      </c>
      <c r="V41" s="14">
        <v>10</v>
      </c>
      <c r="W41" s="14">
        <v>9</v>
      </c>
      <c r="X41" s="14">
        <v>3</v>
      </c>
      <c r="Y41" s="14">
        <v>8</v>
      </c>
      <c r="Z41" s="14">
        <v>9</v>
      </c>
      <c r="AA41" s="14">
        <v>6</v>
      </c>
      <c r="AB41" s="14">
        <v>9</v>
      </c>
      <c r="AC41" s="14">
        <v>10</v>
      </c>
      <c r="AD41" s="14">
        <v>10</v>
      </c>
      <c r="AE41" s="14">
        <v>10</v>
      </c>
      <c r="AF41" s="15">
        <v>10</v>
      </c>
      <c r="AG41" s="15">
        <v>10</v>
      </c>
      <c r="AH41" s="15">
        <v>10</v>
      </c>
      <c r="AI41" s="15">
        <v>10</v>
      </c>
      <c r="AJ41" s="5"/>
      <c r="AK41" s="22">
        <f t="shared" si="0"/>
        <v>0</v>
      </c>
      <c r="AL41" s="22">
        <f t="shared" si="1"/>
        <v>1</v>
      </c>
      <c r="AM41" s="22">
        <f t="shared" si="2"/>
        <v>2</v>
      </c>
      <c r="AN41" s="22">
        <f t="shared" si="3"/>
        <v>16</v>
      </c>
      <c r="AO41" s="23">
        <f t="shared" si="4"/>
        <v>10</v>
      </c>
      <c r="AP41" s="24">
        <f t="shared" si="5"/>
        <v>0</v>
      </c>
    </row>
    <row r="42" spans="1:42" ht="13.5" customHeight="1">
      <c r="A42" s="19"/>
      <c r="B42" s="20" t="s">
        <v>32</v>
      </c>
      <c r="C42" s="25"/>
      <c r="D42" s="1">
        <v>8</v>
      </c>
      <c r="E42" s="1">
        <v>9</v>
      </c>
      <c r="F42" s="1">
        <v>9</v>
      </c>
      <c r="G42" s="1">
        <v>7</v>
      </c>
      <c r="H42" s="1">
        <v>9</v>
      </c>
      <c r="I42" s="1">
        <v>10</v>
      </c>
      <c r="J42" s="1">
        <v>10</v>
      </c>
      <c r="K42" s="1">
        <v>10</v>
      </c>
      <c r="L42" s="1">
        <v>9</v>
      </c>
      <c r="M42" s="1">
        <v>10</v>
      </c>
      <c r="N42" s="1">
        <v>10</v>
      </c>
      <c r="O42" s="1">
        <v>9</v>
      </c>
      <c r="P42" s="1">
        <v>10</v>
      </c>
      <c r="Q42" s="14">
        <v>10</v>
      </c>
      <c r="R42" s="14">
        <v>8</v>
      </c>
      <c r="S42" s="14">
        <v>9</v>
      </c>
      <c r="T42" s="14">
        <v>10</v>
      </c>
      <c r="U42" s="14">
        <v>9</v>
      </c>
      <c r="V42" s="14">
        <v>10</v>
      </c>
      <c r="W42" s="14">
        <v>10</v>
      </c>
      <c r="X42" s="14">
        <v>10</v>
      </c>
      <c r="Y42" s="14">
        <v>10</v>
      </c>
      <c r="Z42" s="14">
        <v>9</v>
      </c>
      <c r="AA42" s="14">
        <v>6</v>
      </c>
      <c r="AB42" s="14">
        <v>7</v>
      </c>
      <c r="AC42" s="14">
        <v>9</v>
      </c>
      <c r="AD42" s="14">
        <v>10</v>
      </c>
      <c r="AE42" s="14">
        <v>10</v>
      </c>
      <c r="AF42" s="15">
        <v>10</v>
      </c>
      <c r="AG42" s="15">
        <v>10</v>
      </c>
      <c r="AH42" s="15">
        <v>10</v>
      </c>
      <c r="AI42" s="15">
        <v>10</v>
      </c>
      <c r="AJ42" s="5"/>
      <c r="AK42" s="22">
        <f t="shared" si="0"/>
        <v>0</v>
      </c>
      <c r="AL42" s="22">
        <f t="shared" si="1"/>
        <v>0</v>
      </c>
      <c r="AM42" s="22">
        <f t="shared" si="2"/>
        <v>1</v>
      </c>
      <c r="AN42" s="22">
        <f t="shared" si="3"/>
        <v>13</v>
      </c>
      <c r="AO42" s="23">
        <f t="shared" si="4"/>
        <v>15</v>
      </c>
      <c r="AP42" s="24">
        <f t="shared" si="5"/>
        <v>0</v>
      </c>
    </row>
    <row r="43" spans="1:42" ht="13.5" customHeight="1">
      <c r="A43" s="19">
        <v>10</v>
      </c>
      <c r="B43" s="20" t="s">
        <v>30</v>
      </c>
      <c r="C43" s="25" t="s">
        <v>41</v>
      </c>
      <c r="D43" s="1">
        <v>10</v>
      </c>
      <c r="E43" s="1">
        <v>9</v>
      </c>
      <c r="F43" s="1">
        <v>10</v>
      </c>
      <c r="G43" s="1">
        <v>8</v>
      </c>
      <c r="H43" s="1">
        <v>9</v>
      </c>
      <c r="I43" s="1">
        <v>10</v>
      </c>
      <c r="J43" s="1">
        <v>9</v>
      </c>
      <c r="K43" s="1">
        <v>9</v>
      </c>
      <c r="L43" s="1">
        <v>10</v>
      </c>
      <c r="M43" s="1">
        <v>10</v>
      </c>
      <c r="N43" s="1">
        <v>10</v>
      </c>
      <c r="O43" s="1">
        <v>10</v>
      </c>
      <c r="P43" s="1">
        <v>10</v>
      </c>
      <c r="Q43" s="14">
        <v>9</v>
      </c>
      <c r="R43" s="14">
        <v>9</v>
      </c>
      <c r="S43" s="14">
        <v>10</v>
      </c>
      <c r="T43" s="14">
        <v>9</v>
      </c>
      <c r="U43" s="14">
        <v>9</v>
      </c>
      <c r="V43" s="14">
        <v>10</v>
      </c>
      <c r="W43" s="14">
        <v>9</v>
      </c>
      <c r="X43" s="14">
        <v>10</v>
      </c>
      <c r="Y43" s="14">
        <v>9</v>
      </c>
      <c r="Z43" s="14">
        <v>9</v>
      </c>
      <c r="AA43" s="14">
        <v>9</v>
      </c>
      <c r="AB43" s="14">
        <v>10</v>
      </c>
      <c r="AC43" s="14">
        <v>10</v>
      </c>
      <c r="AD43" s="14">
        <v>10</v>
      </c>
      <c r="AE43" s="14">
        <v>10</v>
      </c>
      <c r="AF43" s="15">
        <v>10</v>
      </c>
      <c r="AG43" s="15">
        <v>10</v>
      </c>
      <c r="AH43" s="15">
        <v>10</v>
      </c>
      <c r="AI43" s="15">
        <v>10</v>
      </c>
      <c r="AJ43" s="5"/>
      <c r="AK43" s="22">
        <f t="shared" si="0"/>
        <v>0</v>
      </c>
      <c r="AL43" s="22">
        <f t="shared" si="1"/>
        <v>0</v>
      </c>
      <c r="AM43" s="22">
        <f t="shared" si="2"/>
        <v>0</v>
      </c>
      <c r="AN43" s="22">
        <f t="shared" si="3"/>
        <v>13</v>
      </c>
      <c r="AO43" s="23">
        <f t="shared" si="4"/>
        <v>16</v>
      </c>
      <c r="AP43" s="24">
        <f t="shared" si="5"/>
        <v>0</v>
      </c>
    </row>
    <row r="44" spans="1:42" ht="13.5" customHeight="1">
      <c r="A44" s="19"/>
      <c r="B44" s="20" t="s">
        <v>32</v>
      </c>
      <c r="C44" s="25"/>
      <c r="D44" s="1">
        <v>10</v>
      </c>
      <c r="E44" s="1">
        <v>10</v>
      </c>
      <c r="F44" s="1">
        <v>10</v>
      </c>
      <c r="G44" s="1">
        <v>8</v>
      </c>
      <c r="H44" s="1">
        <v>10</v>
      </c>
      <c r="I44" s="1">
        <v>10</v>
      </c>
      <c r="J44" s="1">
        <v>10</v>
      </c>
      <c r="K44" s="1">
        <v>9</v>
      </c>
      <c r="L44" s="1">
        <v>10</v>
      </c>
      <c r="M44" s="1">
        <v>10</v>
      </c>
      <c r="N44" s="1">
        <v>10</v>
      </c>
      <c r="O44" s="1">
        <v>10</v>
      </c>
      <c r="P44" s="1">
        <v>10</v>
      </c>
      <c r="Q44" s="14">
        <v>10</v>
      </c>
      <c r="R44" s="14">
        <v>9</v>
      </c>
      <c r="S44" s="14">
        <v>10</v>
      </c>
      <c r="T44" s="14">
        <v>10</v>
      </c>
      <c r="U44" s="14">
        <v>9</v>
      </c>
      <c r="V44" s="14">
        <v>10</v>
      </c>
      <c r="W44" s="14">
        <v>10</v>
      </c>
      <c r="X44" s="14">
        <v>10</v>
      </c>
      <c r="Y44" s="14">
        <v>10</v>
      </c>
      <c r="Z44" s="14">
        <v>10</v>
      </c>
      <c r="AA44" s="14">
        <v>9</v>
      </c>
      <c r="AB44" s="14">
        <v>8</v>
      </c>
      <c r="AC44" s="14">
        <v>10</v>
      </c>
      <c r="AD44" s="14">
        <v>10</v>
      </c>
      <c r="AE44" s="14">
        <v>10</v>
      </c>
      <c r="AF44" s="15">
        <v>10</v>
      </c>
      <c r="AG44" s="15">
        <v>10</v>
      </c>
      <c r="AH44" s="15">
        <v>10</v>
      </c>
      <c r="AI44" s="15">
        <v>10</v>
      </c>
      <c r="AJ44" s="5"/>
      <c r="AK44" s="22">
        <f t="shared" si="0"/>
        <v>0</v>
      </c>
      <c r="AL44" s="22">
        <f t="shared" si="1"/>
        <v>0</v>
      </c>
      <c r="AM44" s="22">
        <f t="shared" si="2"/>
        <v>0</v>
      </c>
      <c r="AN44" s="22">
        <f t="shared" si="3"/>
        <v>6</v>
      </c>
      <c r="AO44" s="23">
        <f t="shared" si="4"/>
        <v>23</v>
      </c>
      <c r="AP44" s="24">
        <f t="shared" si="5"/>
        <v>0</v>
      </c>
    </row>
    <row r="45" spans="1:42" ht="13.5" customHeight="1">
      <c r="A45" s="19">
        <v>11</v>
      </c>
      <c r="B45" s="20" t="s">
        <v>30</v>
      </c>
      <c r="C45" s="25" t="s">
        <v>42</v>
      </c>
      <c r="D45" s="1">
        <v>8</v>
      </c>
      <c r="E45" s="1">
        <v>9</v>
      </c>
      <c r="F45" s="1">
        <v>10</v>
      </c>
      <c r="G45" s="1">
        <v>0</v>
      </c>
      <c r="H45" s="1">
        <v>9</v>
      </c>
      <c r="I45" s="1">
        <v>10</v>
      </c>
      <c r="J45" s="1">
        <v>9</v>
      </c>
      <c r="K45" s="1">
        <v>10</v>
      </c>
      <c r="L45" s="1">
        <v>8</v>
      </c>
      <c r="M45" s="1">
        <v>10</v>
      </c>
      <c r="N45" s="1">
        <v>10</v>
      </c>
      <c r="O45" s="1">
        <v>10</v>
      </c>
      <c r="P45" s="1">
        <v>10</v>
      </c>
      <c r="Q45" s="14">
        <v>10</v>
      </c>
      <c r="R45" s="14">
        <v>9</v>
      </c>
      <c r="S45" s="14">
        <v>10</v>
      </c>
      <c r="T45" s="14">
        <v>10</v>
      </c>
      <c r="U45" s="14">
        <v>9</v>
      </c>
      <c r="V45" s="14">
        <v>10</v>
      </c>
      <c r="W45" s="14">
        <v>9</v>
      </c>
      <c r="X45" s="14">
        <v>10</v>
      </c>
      <c r="Y45" s="14">
        <v>6</v>
      </c>
      <c r="Z45" s="14">
        <v>9</v>
      </c>
      <c r="AA45" s="14">
        <v>9</v>
      </c>
      <c r="AB45" s="14">
        <v>10</v>
      </c>
      <c r="AC45" s="14">
        <v>10</v>
      </c>
      <c r="AD45" s="14">
        <v>10</v>
      </c>
      <c r="AE45" s="14">
        <v>10</v>
      </c>
      <c r="AF45" s="15">
        <v>9</v>
      </c>
      <c r="AG45" s="15">
        <v>10</v>
      </c>
      <c r="AH45" s="15">
        <v>10</v>
      </c>
      <c r="AI45" s="15">
        <v>9</v>
      </c>
      <c r="AJ45" s="22"/>
      <c r="AK45" s="22">
        <f t="shared" si="0"/>
        <v>0</v>
      </c>
      <c r="AL45" s="22">
        <f t="shared" si="1"/>
        <v>0</v>
      </c>
      <c r="AM45" s="22">
        <f t="shared" si="2"/>
        <v>1</v>
      </c>
      <c r="AN45" s="22">
        <f t="shared" si="3"/>
        <v>11</v>
      </c>
      <c r="AO45" s="23">
        <f t="shared" si="4"/>
        <v>16</v>
      </c>
      <c r="AP45" s="24">
        <f t="shared" si="5"/>
        <v>1</v>
      </c>
    </row>
    <row r="46" spans="1:42" ht="13.5" customHeight="1">
      <c r="A46" s="19"/>
      <c r="B46" s="20" t="s">
        <v>32</v>
      </c>
      <c r="C46" s="25"/>
      <c r="D46" s="1">
        <v>8</v>
      </c>
      <c r="E46" s="1">
        <v>9</v>
      </c>
      <c r="F46" s="1">
        <v>10</v>
      </c>
      <c r="G46" s="1">
        <v>0</v>
      </c>
      <c r="H46" s="1">
        <v>8</v>
      </c>
      <c r="I46" s="1">
        <v>10</v>
      </c>
      <c r="J46" s="1">
        <v>9</v>
      </c>
      <c r="K46" s="1">
        <v>10</v>
      </c>
      <c r="L46" s="1">
        <v>8</v>
      </c>
      <c r="M46" s="1">
        <v>10</v>
      </c>
      <c r="N46" s="1">
        <v>10</v>
      </c>
      <c r="O46" s="1">
        <v>9</v>
      </c>
      <c r="P46" s="1">
        <v>10</v>
      </c>
      <c r="Q46" s="14">
        <v>10</v>
      </c>
      <c r="R46" s="14">
        <v>9</v>
      </c>
      <c r="S46" s="14">
        <v>9</v>
      </c>
      <c r="T46" s="14">
        <v>8</v>
      </c>
      <c r="U46" s="14">
        <v>9</v>
      </c>
      <c r="V46" s="14">
        <v>10</v>
      </c>
      <c r="W46" s="14">
        <v>10</v>
      </c>
      <c r="X46" s="14">
        <v>10</v>
      </c>
      <c r="Y46" s="14">
        <v>10</v>
      </c>
      <c r="Z46" s="14">
        <v>9</v>
      </c>
      <c r="AA46" s="14">
        <v>9</v>
      </c>
      <c r="AB46" s="14">
        <v>9</v>
      </c>
      <c r="AC46" s="14">
        <v>10</v>
      </c>
      <c r="AD46" s="14">
        <v>10</v>
      </c>
      <c r="AE46" s="14">
        <v>10</v>
      </c>
      <c r="AF46" s="15">
        <v>9</v>
      </c>
      <c r="AG46" s="15">
        <v>10</v>
      </c>
      <c r="AH46" s="15">
        <v>10</v>
      </c>
      <c r="AI46" s="15">
        <v>10</v>
      </c>
      <c r="AJ46"/>
      <c r="AK46" s="22">
        <f t="shared" si="0"/>
        <v>0</v>
      </c>
      <c r="AL46" s="22">
        <f t="shared" si="1"/>
        <v>0</v>
      </c>
      <c r="AM46" s="22">
        <f t="shared" si="2"/>
        <v>0</v>
      </c>
      <c r="AN46" s="22">
        <f t="shared" si="3"/>
        <v>14</v>
      </c>
      <c r="AO46" s="23">
        <f t="shared" si="4"/>
        <v>14</v>
      </c>
      <c r="AP46" s="24">
        <f t="shared" si="5"/>
        <v>1</v>
      </c>
    </row>
    <row r="47" spans="1:42" ht="13.5" customHeight="1">
      <c r="A47" s="19">
        <v>12</v>
      </c>
      <c r="B47" s="20" t="s">
        <v>30</v>
      </c>
      <c r="C47" s="25" t="s">
        <v>43</v>
      </c>
      <c r="D47" s="1">
        <v>9</v>
      </c>
      <c r="E47" s="1">
        <v>10</v>
      </c>
      <c r="F47" s="1">
        <v>10</v>
      </c>
      <c r="G47" s="1">
        <v>7</v>
      </c>
      <c r="H47" s="1">
        <v>8</v>
      </c>
      <c r="I47" s="1">
        <v>10</v>
      </c>
      <c r="J47" s="1">
        <v>9</v>
      </c>
      <c r="K47" s="1">
        <v>10</v>
      </c>
      <c r="L47" s="1">
        <v>7</v>
      </c>
      <c r="M47" s="1">
        <v>10</v>
      </c>
      <c r="N47" s="1">
        <v>10</v>
      </c>
      <c r="O47" s="1">
        <v>10</v>
      </c>
      <c r="P47" s="1">
        <v>10</v>
      </c>
      <c r="Q47" s="14">
        <v>9</v>
      </c>
      <c r="R47" s="14">
        <v>9</v>
      </c>
      <c r="S47" s="14">
        <v>10</v>
      </c>
      <c r="T47" s="14">
        <v>10</v>
      </c>
      <c r="U47" s="14">
        <v>9</v>
      </c>
      <c r="V47" s="14">
        <v>10</v>
      </c>
      <c r="W47" s="14">
        <v>9</v>
      </c>
      <c r="X47" s="14">
        <v>10</v>
      </c>
      <c r="Y47" s="14">
        <v>6</v>
      </c>
      <c r="Z47" s="14">
        <v>9</v>
      </c>
      <c r="AA47" s="14">
        <v>7</v>
      </c>
      <c r="AB47" s="14">
        <v>10</v>
      </c>
      <c r="AC47" s="14">
        <v>10</v>
      </c>
      <c r="AD47" s="14">
        <v>10</v>
      </c>
      <c r="AE47" s="14">
        <v>10</v>
      </c>
      <c r="AF47" s="15">
        <v>9</v>
      </c>
      <c r="AG47" s="15">
        <v>10</v>
      </c>
      <c r="AH47" s="15">
        <v>10</v>
      </c>
      <c r="AI47" s="15">
        <v>10</v>
      </c>
      <c r="AJ47" s="5"/>
      <c r="AK47" s="22">
        <f t="shared" si="0"/>
        <v>0</v>
      </c>
      <c r="AL47" s="22">
        <f t="shared" si="1"/>
        <v>0</v>
      </c>
      <c r="AM47" s="22">
        <f t="shared" si="2"/>
        <v>1</v>
      </c>
      <c r="AN47" s="22">
        <f t="shared" si="3"/>
        <v>12</v>
      </c>
      <c r="AO47" s="23">
        <f t="shared" si="4"/>
        <v>16</v>
      </c>
      <c r="AP47" s="24">
        <f t="shared" si="5"/>
        <v>0</v>
      </c>
    </row>
    <row r="48" spans="1:42" ht="13.5" customHeight="1">
      <c r="A48" s="19"/>
      <c r="B48" s="20" t="s">
        <v>32</v>
      </c>
      <c r="C48" s="25"/>
      <c r="D48" s="1">
        <v>9</v>
      </c>
      <c r="E48" s="1">
        <v>10</v>
      </c>
      <c r="F48" s="1">
        <v>10</v>
      </c>
      <c r="G48" s="1">
        <v>8</v>
      </c>
      <c r="H48" s="1">
        <v>8</v>
      </c>
      <c r="I48" s="1">
        <v>10</v>
      </c>
      <c r="J48" s="1">
        <v>10</v>
      </c>
      <c r="K48" s="1">
        <v>10</v>
      </c>
      <c r="L48" s="1">
        <v>7</v>
      </c>
      <c r="M48" s="1">
        <v>10</v>
      </c>
      <c r="N48" s="1">
        <v>10</v>
      </c>
      <c r="O48" s="1">
        <v>10</v>
      </c>
      <c r="P48" s="1">
        <v>10</v>
      </c>
      <c r="Q48" s="14">
        <v>10</v>
      </c>
      <c r="R48" s="14">
        <v>9</v>
      </c>
      <c r="S48" s="14">
        <v>10</v>
      </c>
      <c r="T48" s="14">
        <v>9</v>
      </c>
      <c r="U48" s="14">
        <v>9</v>
      </c>
      <c r="V48" s="14">
        <v>10</v>
      </c>
      <c r="W48" s="14">
        <v>10</v>
      </c>
      <c r="X48" s="14">
        <v>9</v>
      </c>
      <c r="Y48" s="14">
        <v>10</v>
      </c>
      <c r="Z48" s="14">
        <v>9</v>
      </c>
      <c r="AA48" s="14">
        <v>7</v>
      </c>
      <c r="AB48" s="14">
        <v>8</v>
      </c>
      <c r="AC48" s="14">
        <v>10</v>
      </c>
      <c r="AD48" s="14">
        <v>10</v>
      </c>
      <c r="AE48" s="14">
        <v>10</v>
      </c>
      <c r="AF48" s="15">
        <v>9</v>
      </c>
      <c r="AG48" s="15">
        <v>10</v>
      </c>
      <c r="AH48" s="15">
        <v>10</v>
      </c>
      <c r="AI48" s="15">
        <v>8</v>
      </c>
      <c r="AJ48" s="5"/>
      <c r="AK48" s="22">
        <f t="shared" si="0"/>
        <v>0</v>
      </c>
      <c r="AL48" s="22">
        <f t="shared" si="1"/>
        <v>0</v>
      </c>
      <c r="AM48" s="22">
        <f t="shared" si="2"/>
        <v>0</v>
      </c>
      <c r="AN48" s="22">
        <f t="shared" si="3"/>
        <v>12</v>
      </c>
      <c r="AO48" s="23">
        <f t="shared" si="4"/>
        <v>17</v>
      </c>
      <c r="AP48" s="24">
        <f t="shared" si="5"/>
        <v>0</v>
      </c>
    </row>
    <row r="49" spans="1:42" ht="13.5" customHeight="1">
      <c r="A49" s="19">
        <v>13</v>
      </c>
      <c r="B49" s="20" t="s">
        <v>30</v>
      </c>
      <c r="C49" s="25" t="s">
        <v>44</v>
      </c>
      <c r="D49" s="1">
        <v>9</v>
      </c>
      <c r="E49" s="1">
        <v>10</v>
      </c>
      <c r="F49" s="1">
        <v>10</v>
      </c>
      <c r="G49" s="1">
        <v>9</v>
      </c>
      <c r="H49" s="1">
        <v>9</v>
      </c>
      <c r="I49" s="1">
        <v>10</v>
      </c>
      <c r="J49" s="1">
        <v>9</v>
      </c>
      <c r="K49" s="1">
        <v>8</v>
      </c>
      <c r="L49" s="1">
        <v>5</v>
      </c>
      <c r="M49" s="1">
        <v>10</v>
      </c>
      <c r="N49" s="1">
        <v>10</v>
      </c>
      <c r="O49" s="1">
        <v>10</v>
      </c>
      <c r="P49" s="1">
        <v>10</v>
      </c>
      <c r="Q49" s="14">
        <v>8</v>
      </c>
      <c r="R49" s="14">
        <v>9</v>
      </c>
      <c r="S49" s="14">
        <v>10</v>
      </c>
      <c r="T49" s="14">
        <v>10</v>
      </c>
      <c r="U49" s="14">
        <v>9</v>
      </c>
      <c r="V49" s="14">
        <v>10</v>
      </c>
      <c r="W49" s="14">
        <v>9</v>
      </c>
      <c r="X49" s="14">
        <v>7</v>
      </c>
      <c r="Y49" s="14">
        <v>8</v>
      </c>
      <c r="Z49" s="14">
        <v>9</v>
      </c>
      <c r="AA49" s="14">
        <v>7</v>
      </c>
      <c r="AB49" s="14">
        <v>9</v>
      </c>
      <c r="AC49" s="14">
        <v>10</v>
      </c>
      <c r="AD49" s="14">
        <v>10</v>
      </c>
      <c r="AE49" s="14">
        <v>10</v>
      </c>
      <c r="AF49" s="15">
        <v>9</v>
      </c>
      <c r="AG49" s="15">
        <v>10</v>
      </c>
      <c r="AH49" s="15">
        <v>10</v>
      </c>
      <c r="AI49" s="15">
        <v>10</v>
      </c>
      <c r="AJ49" s="5"/>
      <c r="AK49" s="22">
        <f t="shared" si="0"/>
        <v>0</v>
      </c>
      <c r="AL49" s="22">
        <f t="shared" si="1"/>
        <v>0</v>
      </c>
      <c r="AM49" s="22">
        <f t="shared" si="2"/>
        <v>1</v>
      </c>
      <c r="AN49" s="22">
        <f t="shared" si="3"/>
        <v>15</v>
      </c>
      <c r="AO49" s="23">
        <f t="shared" si="4"/>
        <v>13</v>
      </c>
      <c r="AP49" s="24">
        <f t="shared" si="5"/>
        <v>0</v>
      </c>
    </row>
    <row r="50" spans="1:42" ht="13.5" customHeight="1">
      <c r="A50" s="19"/>
      <c r="B50" s="20" t="s">
        <v>32</v>
      </c>
      <c r="C50" s="25"/>
      <c r="D50" s="1">
        <v>9</v>
      </c>
      <c r="E50" s="1">
        <v>10</v>
      </c>
      <c r="F50" s="1">
        <v>10</v>
      </c>
      <c r="G50" s="1">
        <v>9</v>
      </c>
      <c r="H50" s="1">
        <v>9</v>
      </c>
      <c r="I50" s="1">
        <v>10</v>
      </c>
      <c r="J50" s="1">
        <v>10</v>
      </c>
      <c r="K50" s="1">
        <v>8</v>
      </c>
      <c r="L50" s="1">
        <v>5</v>
      </c>
      <c r="M50" s="1">
        <v>10</v>
      </c>
      <c r="N50" s="1">
        <v>10</v>
      </c>
      <c r="O50" s="1">
        <v>10</v>
      </c>
      <c r="P50" s="1">
        <v>10</v>
      </c>
      <c r="Q50" s="14">
        <v>10</v>
      </c>
      <c r="R50" s="14">
        <v>9</v>
      </c>
      <c r="S50" s="14">
        <v>10</v>
      </c>
      <c r="T50" s="14">
        <v>10</v>
      </c>
      <c r="U50" s="14">
        <v>9</v>
      </c>
      <c r="V50" s="14">
        <v>10</v>
      </c>
      <c r="W50" s="14">
        <v>10</v>
      </c>
      <c r="X50" s="14">
        <v>9</v>
      </c>
      <c r="Y50" s="14">
        <v>10</v>
      </c>
      <c r="Z50" s="14">
        <v>9</v>
      </c>
      <c r="AA50" s="14">
        <v>7</v>
      </c>
      <c r="AB50" s="14">
        <v>8</v>
      </c>
      <c r="AC50" s="14">
        <v>10</v>
      </c>
      <c r="AD50" s="14">
        <v>10</v>
      </c>
      <c r="AE50" s="14">
        <v>10</v>
      </c>
      <c r="AF50" s="15">
        <v>10</v>
      </c>
      <c r="AG50" s="15">
        <v>10</v>
      </c>
      <c r="AH50" s="15">
        <v>10</v>
      </c>
      <c r="AI50" s="15">
        <v>10</v>
      </c>
      <c r="AJ50" s="5"/>
      <c r="AK50" s="22">
        <f t="shared" si="0"/>
        <v>0</v>
      </c>
      <c r="AL50" s="22">
        <f t="shared" si="1"/>
        <v>0</v>
      </c>
      <c r="AM50" s="22">
        <f t="shared" si="2"/>
        <v>1</v>
      </c>
      <c r="AN50" s="22">
        <f t="shared" si="3"/>
        <v>10</v>
      </c>
      <c r="AO50" s="23">
        <f t="shared" si="4"/>
        <v>18</v>
      </c>
      <c r="AP50" s="24">
        <f t="shared" si="5"/>
        <v>0</v>
      </c>
    </row>
    <row r="51" spans="1:42" ht="13.5" customHeight="1">
      <c r="A51" s="26">
        <v>14</v>
      </c>
      <c r="B51" s="27" t="s">
        <v>45</v>
      </c>
      <c r="C51" s="28" t="s">
        <v>46</v>
      </c>
      <c r="D51" s="29">
        <v>10</v>
      </c>
      <c r="E51" s="29">
        <v>10</v>
      </c>
      <c r="F51" s="29">
        <v>10</v>
      </c>
      <c r="G51" s="29">
        <v>8</v>
      </c>
      <c r="H51" s="29">
        <v>8</v>
      </c>
      <c r="I51" s="29">
        <v>10</v>
      </c>
      <c r="J51" s="29">
        <v>9</v>
      </c>
      <c r="K51" s="29">
        <v>6</v>
      </c>
      <c r="L51" s="29">
        <v>7</v>
      </c>
      <c r="M51" s="29">
        <v>10</v>
      </c>
      <c r="N51" s="29">
        <v>10</v>
      </c>
      <c r="O51" s="29">
        <v>10</v>
      </c>
      <c r="P51" s="29">
        <v>9</v>
      </c>
      <c r="Q51" s="30">
        <v>9</v>
      </c>
      <c r="R51" s="30">
        <v>9</v>
      </c>
      <c r="S51" s="30">
        <v>10</v>
      </c>
      <c r="T51" s="30">
        <v>10</v>
      </c>
      <c r="U51" s="30">
        <v>9</v>
      </c>
      <c r="V51" s="30">
        <v>10</v>
      </c>
      <c r="W51" s="30">
        <v>10</v>
      </c>
      <c r="X51" s="30">
        <v>10</v>
      </c>
      <c r="Y51" s="30">
        <v>5</v>
      </c>
      <c r="Z51" s="30">
        <v>9</v>
      </c>
      <c r="AA51" s="30">
        <v>8</v>
      </c>
      <c r="AB51" s="30">
        <v>10</v>
      </c>
      <c r="AC51" s="30">
        <v>10</v>
      </c>
      <c r="AD51" s="30">
        <v>10</v>
      </c>
      <c r="AE51" s="30">
        <v>10</v>
      </c>
      <c r="AF51" s="31">
        <v>9</v>
      </c>
      <c r="AG51" s="31">
        <v>10</v>
      </c>
      <c r="AH51" s="31">
        <v>10</v>
      </c>
      <c r="AI51" s="31">
        <v>8</v>
      </c>
      <c r="AJ51" s="32"/>
      <c r="AK51" s="33">
        <f t="shared" si="0"/>
        <v>0</v>
      </c>
      <c r="AL51" s="33">
        <f t="shared" si="1"/>
        <v>0</v>
      </c>
      <c r="AM51" s="22">
        <f t="shared" si="2"/>
        <v>2</v>
      </c>
      <c r="AN51" s="22">
        <f t="shared" si="3"/>
        <v>11</v>
      </c>
      <c r="AO51" s="23">
        <f t="shared" si="4"/>
        <v>16</v>
      </c>
      <c r="AP51" s="24">
        <f t="shared" si="5"/>
        <v>0</v>
      </c>
    </row>
    <row r="52" spans="1:42" ht="13.5" customHeight="1">
      <c r="A52" s="26"/>
      <c r="B52" s="27" t="s">
        <v>47</v>
      </c>
      <c r="C52" s="28"/>
      <c r="D52" s="29">
        <v>10</v>
      </c>
      <c r="E52" s="29">
        <v>10</v>
      </c>
      <c r="F52" s="29">
        <v>10</v>
      </c>
      <c r="G52" s="29">
        <v>9</v>
      </c>
      <c r="H52" s="29">
        <v>8</v>
      </c>
      <c r="I52" s="29">
        <v>10</v>
      </c>
      <c r="J52" s="29">
        <v>10</v>
      </c>
      <c r="K52" s="29">
        <v>9</v>
      </c>
      <c r="L52" s="29">
        <v>7</v>
      </c>
      <c r="M52" s="29">
        <v>10</v>
      </c>
      <c r="N52" s="29">
        <v>10</v>
      </c>
      <c r="O52" s="29">
        <v>10</v>
      </c>
      <c r="P52" s="29">
        <v>10</v>
      </c>
      <c r="Q52" s="30">
        <v>10</v>
      </c>
      <c r="R52" s="30">
        <v>9</v>
      </c>
      <c r="S52" s="30">
        <v>10</v>
      </c>
      <c r="T52" s="30">
        <v>9</v>
      </c>
      <c r="U52" s="30">
        <v>9</v>
      </c>
      <c r="V52" s="30">
        <v>10</v>
      </c>
      <c r="W52" s="30">
        <v>10</v>
      </c>
      <c r="X52" s="30">
        <v>10</v>
      </c>
      <c r="Y52" s="30">
        <v>10</v>
      </c>
      <c r="Z52" s="30">
        <v>9</v>
      </c>
      <c r="AA52" s="30">
        <v>8</v>
      </c>
      <c r="AB52" s="30">
        <v>9</v>
      </c>
      <c r="AC52" s="30">
        <v>10</v>
      </c>
      <c r="AD52" s="30">
        <v>10</v>
      </c>
      <c r="AE52" s="30">
        <v>10</v>
      </c>
      <c r="AF52" s="31">
        <v>10</v>
      </c>
      <c r="AG52" s="31">
        <v>10</v>
      </c>
      <c r="AH52" s="31">
        <v>10</v>
      </c>
      <c r="AI52" s="31">
        <v>9</v>
      </c>
      <c r="AJ52" s="32"/>
      <c r="AK52" s="33">
        <f t="shared" si="0"/>
        <v>0</v>
      </c>
      <c r="AL52" s="33">
        <f t="shared" si="1"/>
        <v>0</v>
      </c>
      <c r="AM52" s="22">
        <f t="shared" si="2"/>
        <v>0</v>
      </c>
      <c r="AN52" s="22">
        <f t="shared" si="3"/>
        <v>10</v>
      </c>
      <c r="AO52" s="23">
        <f t="shared" si="4"/>
        <v>19</v>
      </c>
      <c r="AP52" s="24">
        <f t="shared" si="5"/>
        <v>0</v>
      </c>
    </row>
    <row r="53" spans="1:42" ht="13.5" customHeight="1">
      <c r="A53" s="26">
        <v>15</v>
      </c>
      <c r="B53" s="27" t="s">
        <v>45</v>
      </c>
      <c r="C53" s="34" t="s">
        <v>48</v>
      </c>
      <c r="D53" s="29">
        <v>10</v>
      </c>
      <c r="E53" s="29">
        <v>10</v>
      </c>
      <c r="F53" s="29">
        <v>9</v>
      </c>
      <c r="G53" s="29">
        <v>7</v>
      </c>
      <c r="H53" s="29">
        <v>8</v>
      </c>
      <c r="I53" s="29">
        <v>10</v>
      </c>
      <c r="J53" s="29">
        <v>10</v>
      </c>
      <c r="K53" s="29">
        <v>8</v>
      </c>
      <c r="L53" s="29">
        <v>7</v>
      </c>
      <c r="M53" s="29">
        <v>9</v>
      </c>
      <c r="N53" s="29">
        <v>10</v>
      </c>
      <c r="O53" s="29">
        <v>10</v>
      </c>
      <c r="P53" s="29">
        <v>9</v>
      </c>
      <c r="Q53" s="30">
        <v>10</v>
      </c>
      <c r="R53" s="30">
        <v>9</v>
      </c>
      <c r="S53" s="30">
        <v>10</v>
      </c>
      <c r="T53" s="30">
        <v>10</v>
      </c>
      <c r="U53" s="30">
        <v>9</v>
      </c>
      <c r="V53" s="30">
        <v>10</v>
      </c>
      <c r="W53" s="30">
        <v>10</v>
      </c>
      <c r="X53" s="30">
        <v>10</v>
      </c>
      <c r="Y53" s="30">
        <v>8</v>
      </c>
      <c r="Z53" s="30">
        <v>10</v>
      </c>
      <c r="AA53" s="30">
        <v>8</v>
      </c>
      <c r="AB53" s="30">
        <v>10</v>
      </c>
      <c r="AC53" s="30">
        <v>10</v>
      </c>
      <c r="AD53" s="30">
        <v>10</v>
      </c>
      <c r="AE53" s="30">
        <v>10</v>
      </c>
      <c r="AF53" s="31">
        <v>8</v>
      </c>
      <c r="AG53" s="31">
        <v>10</v>
      </c>
      <c r="AH53" s="31">
        <v>10</v>
      </c>
      <c r="AI53" s="31">
        <v>8</v>
      </c>
      <c r="AJ53" s="32"/>
      <c r="AK53" s="33">
        <f t="shared" si="0"/>
        <v>0</v>
      </c>
      <c r="AL53" s="33">
        <f t="shared" si="1"/>
        <v>0</v>
      </c>
      <c r="AM53" s="22">
        <f t="shared" si="2"/>
        <v>0</v>
      </c>
      <c r="AN53" s="22">
        <f t="shared" si="3"/>
        <v>12</v>
      </c>
      <c r="AO53" s="23">
        <f t="shared" si="4"/>
        <v>17</v>
      </c>
      <c r="AP53" s="24">
        <f t="shared" si="5"/>
        <v>0</v>
      </c>
    </row>
    <row r="54" spans="1:42" ht="13.5" customHeight="1">
      <c r="A54" s="26"/>
      <c r="B54" s="27" t="s">
        <v>47</v>
      </c>
      <c r="C54" s="34"/>
      <c r="D54" s="29">
        <v>10</v>
      </c>
      <c r="E54" s="29">
        <v>10</v>
      </c>
      <c r="F54" s="29">
        <v>9</v>
      </c>
      <c r="G54" s="29">
        <v>0</v>
      </c>
      <c r="H54" s="29">
        <v>8</v>
      </c>
      <c r="I54" s="29">
        <v>10</v>
      </c>
      <c r="J54" s="29">
        <v>10</v>
      </c>
      <c r="K54" s="29">
        <v>10</v>
      </c>
      <c r="L54" s="29">
        <v>7</v>
      </c>
      <c r="M54" s="29">
        <v>10</v>
      </c>
      <c r="N54" s="29">
        <v>10</v>
      </c>
      <c r="O54" s="29">
        <v>10</v>
      </c>
      <c r="P54" s="29">
        <v>10</v>
      </c>
      <c r="Q54" s="30">
        <v>10</v>
      </c>
      <c r="R54" s="30">
        <v>9</v>
      </c>
      <c r="S54" s="30">
        <v>10</v>
      </c>
      <c r="T54" s="30">
        <v>10</v>
      </c>
      <c r="U54" s="30">
        <v>10</v>
      </c>
      <c r="V54" s="30">
        <v>10</v>
      </c>
      <c r="W54" s="30">
        <v>10</v>
      </c>
      <c r="X54" s="30">
        <v>10</v>
      </c>
      <c r="Y54" s="30">
        <v>10</v>
      </c>
      <c r="Z54" s="30">
        <v>10</v>
      </c>
      <c r="AA54" s="30">
        <v>8</v>
      </c>
      <c r="AB54" s="30">
        <v>8</v>
      </c>
      <c r="AC54" s="30">
        <v>10</v>
      </c>
      <c r="AD54" s="30">
        <v>10</v>
      </c>
      <c r="AE54" s="30">
        <v>10</v>
      </c>
      <c r="AF54" s="31">
        <v>10</v>
      </c>
      <c r="AG54" s="31">
        <v>10</v>
      </c>
      <c r="AH54" s="31">
        <v>10</v>
      </c>
      <c r="AI54" s="31">
        <v>10</v>
      </c>
      <c r="AJ54" s="32"/>
      <c r="AK54" s="33">
        <f t="shared" si="0"/>
        <v>0</v>
      </c>
      <c r="AL54" s="33">
        <f t="shared" si="1"/>
        <v>0</v>
      </c>
      <c r="AM54" s="22">
        <f t="shared" si="2"/>
        <v>0</v>
      </c>
      <c r="AN54" s="22">
        <f t="shared" si="3"/>
        <v>6</v>
      </c>
      <c r="AO54" s="23">
        <f t="shared" si="4"/>
        <v>22</v>
      </c>
      <c r="AP54" s="24">
        <f t="shared" si="5"/>
        <v>1</v>
      </c>
    </row>
    <row r="55" spans="1:42" ht="13.5" customHeight="1">
      <c r="A55" s="19">
        <v>16</v>
      </c>
      <c r="B55" s="20" t="s">
        <v>30</v>
      </c>
      <c r="C55" s="25" t="s">
        <v>49</v>
      </c>
      <c r="D55" s="1">
        <v>9</v>
      </c>
      <c r="E55" s="1">
        <v>6</v>
      </c>
      <c r="F55" s="1">
        <v>6</v>
      </c>
      <c r="G55" s="1">
        <v>8</v>
      </c>
      <c r="H55" s="1">
        <v>8</v>
      </c>
      <c r="I55" s="1">
        <v>9</v>
      </c>
      <c r="J55" s="1">
        <v>9</v>
      </c>
      <c r="K55" s="1">
        <v>10</v>
      </c>
      <c r="L55" s="1">
        <v>7</v>
      </c>
      <c r="M55" s="1">
        <v>0</v>
      </c>
      <c r="N55" s="1">
        <v>10</v>
      </c>
      <c r="O55" s="1">
        <v>10</v>
      </c>
      <c r="P55" s="1">
        <v>10</v>
      </c>
      <c r="Q55" s="14">
        <v>9</v>
      </c>
      <c r="R55" s="14">
        <v>9</v>
      </c>
      <c r="S55" s="14">
        <v>9</v>
      </c>
      <c r="T55" s="14">
        <v>10</v>
      </c>
      <c r="U55" s="14">
        <v>8</v>
      </c>
      <c r="V55" s="14">
        <v>10</v>
      </c>
      <c r="W55" s="14">
        <v>10</v>
      </c>
      <c r="X55" s="14">
        <v>8</v>
      </c>
      <c r="Y55" s="14">
        <v>7</v>
      </c>
      <c r="Z55" s="14">
        <v>10</v>
      </c>
      <c r="AA55" s="14">
        <v>9</v>
      </c>
      <c r="AB55" s="14">
        <v>10</v>
      </c>
      <c r="AC55" s="14">
        <v>10</v>
      </c>
      <c r="AD55" s="14">
        <v>10</v>
      </c>
      <c r="AE55" s="14">
        <v>10</v>
      </c>
      <c r="AF55" s="15">
        <v>7</v>
      </c>
      <c r="AG55" s="15">
        <v>10</v>
      </c>
      <c r="AH55" s="15">
        <v>10</v>
      </c>
      <c r="AI55" s="15">
        <v>9</v>
      </c>
      <c r="AJ55" s="5"/>
      <c r="AK55" s="22">
        <f t="shared" si="0"/>
        <v>0</v>
      </c>
      <c r="AL55" s="22">
        <f t="shared" si="1"/>
        <v>0</v>
      </c>
      <c r="AM55" s="22">
        <f t="shared" si="2"/>
        <v>2</v>
      </c>
      <c r="AN55" s="22">
        <f t="shared" si="3"/>
        <v>14</v>
      </c>
      <c r="AO55" s="23">
        <f t="shared" si="4"/>
        <v>12</v>
      </c>
      <c r="AP55" s="24">
        <f t="shared" si="5"/>
        <v>1</v>
      </c>
    </row>
    <row r="56" spans="1:42" ht="13.5" customHeight="1">
      <c r="A56" s="19"/>
      <c r="B56" s="20" t="s">
        <v>32</v>
      </c>
      <c r="C56" s="25"/>
      <c r="D56" s="1">
        <v>9</v>
      </c>
      <c r="E56" s="1">
        <v>10</v>
      </c>
      <c r="F56" s="1">
        <v>10</v>
      </c>
      <c r="G56" s="1">
        <v>0</v>
      </c>
      <c r="H56" s="1">
        <v>8</v>
      </c>
      <c r="I56" s="1">
        <v>9</v>
      </c>
      <c r="J56" s="1">
        <v>10</v>
      </c>
      <c r="K56" s="1">
        <v>10</v>
      </c>
      <c r="L56" s="1">
        <v>7</v>
      </c>
      <c r="M56" s="1">
        <v>0</v>
      </c>
      <c r="N56" s="1">
        <v>10</v>
      </c>
      <c r="O56" s="1">
        <v>10</v>
      </c>
      <c r="P56" s="1">
        <v>10</v>
      </c>
      <c r="Q56" s="14">
        <v>10</v>
      </c>
      <c r="R56" s="14">
        <v>8</v>
      </c>
      <c r="S56" s="14">
        <v>10</v>
      </c>
      <c r="T56" s="14">
        <v>10</v>
      </c>
      <c r="U56" s="14">
        <v>10</v>
      </c>
      <c r="V56" s="14">
        <v>10</v>
      </c>
      <c r="W56" s="14">
        <v>10</v>
      </c>
      <c r="X56" s="14">
        <v>8</v>
      </c>
      <c r="Y56" s="14">
        <v>10</v>
      </c>
      <c r="Z56" s="14">
        <v>10</v>
      </c>
      <c r="AA56" s="14">
        <v>9</v>
      </c>
      <c r="AB56" s="14">
        <v>9</v>
      </c>
      <c r="AC56" s="14">
        <v>10</v>
      </c>
      <c r="AD56" s="14">
        <v>10</v>
      </c>
      <c r="AE56" s="14">
        <v>10</v>
      </c>
      <c r="AF56" s="15">
        <v>10</v>
      </c>
      <c r="AG56" s="15">
        <v>10</v>
      </c>
      <c r="AH56" s="15">
        <v>10</v>
      </c>
      <c r="AI56" s="15">
        <v>9</v>
      </c>
      <c r="AJ56" s="5"/>
      <c r="AK56" s="22">
        <f t="shared" si="0"/>
        <v>0</v>
      </c>
      <c r="AL56" s="22">
        <f t="shared" si="1"/>
        <v>0</v>
      </c>
      <c r="AM56" s="22">
        <f t="shared" si="2"/>
        <v>0</v>
      </c>
      <c r="AN56" s="22">
        <f t="shared" si="3"/>
        <v>8</v>
      </c>
      <c r="AO56" s="23">
        <f t="shared" si="4"/>
        <v>19</v>
      </c>
      <c r="AP56" s="24">
        <f t="shared" si="5"/>
        <v>2</v>
      </c>
    </row>
    <row r="57" spans="1:42" ht="13.5" customHeight="1">
      <c r="A57" s="19">
        <v>17</v>
      </c>
      <c r="B57" s="20" t="s">
        <v>30</v>
      </c>
      <c r="C57" s="25" t="s">
        <v>50</v>
      </c>
      <c r="D57" s="1">
        <v>10</v>
      </c>
      <c r="E57" s="1">
        <v>8</v>
      </c>
      <c r="F57" s="1">
        <v>9</v>
      </c>
      <c r="G57" s="1">
        <v>8</v>
      </c>
      <c r="H57" s="1">
        <v>9</v>
      </c>
      <c r="I57" s="1">
        <v>10</v>
      </c>
      <c r="J57" s="1">
        <v>10</v>
      </c>
      <c r="K57" s="1">
        <v>10</v>
      </c>
      <c r="L57" s="1">
        <v>8</v>
      </c>
      <c r="M57" s="1">
        <v>10</v>
      </c>
      <c r="N57" s="1">
        <v>10</v>
      </c>
      <c r="O57" s="1">
        <v>10</v>
      </c>
      <c r="P57" s="1">
        <v>10</v>
      </c>
      <c r="Q57" s="14">
        <v>9</v>
      </c>
      <c r="R57" s="14">
        <v>9</v>
      </c>
      <c r="S57" s="14">
        <v>10</v>
      </c>
      <c r="T57" s="14">
        <v>10</v>
      </c>
      <c r="U57" s="14">
        <v>9</v>
      </c>
      <c r="V57" s="14">
        <v>10</v>
      </c>
      <c r="W57" s="14">
        <v>10</v>
      </c>
      <c r="X57" s="14">
        <v>10</v>
      </c>
      <c r="Y57" s="14">
        <v>8</v>
      </c>
      <c r="Z57" s="14">
        <v>10</v>
      </c>
      <c r="AA57" s="14">
        <v>8</v>
      </c>
      <c r="AB57" s="14">
        <v>10</v>
      </c>
      <c r="AC57" s="14">
        <v>10</v>
      </c>
      <c r="AD57" s="14">
        <v>10</v>
      </c>
      <c r="AE57" s="14">
        <v>10</v>
      </c>
      <c r="AF57" s="15">
        <v>9</v>
      </c>
      <c r="AG57" s="15">
        <v>10</v>
      </c>
      <c r="AH57" s="15">
        <v>10</v>
      </c>
      <c r="AI57" s="15">
        <v>8</v>
      </c>
      <c r="AJ57" s="5"/>
      <c r="AK57" s="22">
        <f t="shared" si="0"/>
        <v>0</v>
      </c>
      <c r="AL57" s="22">
        <f t="shared" si="1"/>
        <v>0</v>
      </c>
      <c r="AM57" s="22">
        <f t="shared" si="2"/>
        <v>0</v>
      </c>
      <c r="AN57" s="22">
        <f t="shared" si="3"/>
        <v>11</v>
      </c>
      <c r="AO57" s="23">
        <f t="shared" si="4"/>
        <v>18</v>
      </c>
      <c r="AP57" s="24">
        <f t="shared" si="5"/>
        <v>0</v>
      </c>
    </row>
    <row r="58" spans="1:42" ht="13.5" customHeight="1">
      <c r="A58" s="19"/>
      <c r="B58" s="20" t="s">
        <v>32</v>
      </c>
      <c r="C58" s="25"/>
      <c r="D58" s="1">
        <v>10</v>
      </c>
      <c r="E58" s="1">
        <v>8</v>
      </c>
      <c r="F58" s="1">
        <v>10</v>
      </c>
      <c r="G58" s="1">
        <v>0</v>
      </c>
      <c r="H58" s="1">
        <v>9</v>
      </c>
      <c r="I58" s="1">
        <v>10</v>
      </c>
      <c r="J58" s="1">
        <v>10</v>
      </c>
      <c r="K58" s="1">
        <v>10</v>
      </c>
      <c r="L58" s="1">
        <v>8</v>
      </c>
      <c r="M58" s="1">
        <v>10</v>
      </c>
      <c r="N58" s="1">
        <v>10</v>
      </c>
      <c r="O58" s="1">
        <v>10</v>
      </c>
      <c r="P58" s="1">
        <v>10</v>
      </c>
      <c r="Q58" s="14">
        <v>10</v>
      </c>
      <c r="R58" s="14">
        <v>9</v>
      </c>
      <c r="S58" s="14">
        <v>10</v>
      </c>
      <c r="T58" s="14">
        <v>8</v>
      </c>
      <c r="U58" s="14">
        <v>10</v>
      </c>
      <c r="V58" s="14">
        <v>10</v>
      </c>
      <c r="W58" s="14">
        <v>10</v>
      </c>
      <c r="X58" s="14">
        <v>8</v>
      </c>
      <c r="Y58" s="14">
        <v>10</v>
      </c>
      <c r="Z58" s="14">
        <v>10</v>
      </c>
      <c r="AA58" s="14">
        <v>9</v>
      </c>
      <c r="AB58" s="14">
        <v>8</v>
      </c>
      <c r="AC58" s="14">
        <v>10</v>
      </c>
      <c r="AD58" s="14">
        <v>10</v>
      </c>
      <c r="AE58" s="14">
        <v>10</v>
      </c>
      <c r="AF58" s="15">
        <v>9</v>
      </c>
      <c r="AG58" s="15">
        <v>10</v>
      </c>
      <c r="AH58" s="15">
        <v>10</v>
      </c>
      <c r="AI58" s="15">
        <v>10</v>
      </c>
      <c r="AJ58" s="5"/>
      <c r="AK58" s="22">
        <f t="shared" si="0"/>
        <v>0</v>
      </c>
      <c r="AL58" s="22">
        <f t="shared" si="1"/>
        <v>0</v>
      </c>
      <c r="AM58" s="22">
        <f t="shared" si="2"/>
        <v>0</v>
      </c>
      <c r="AN58" s="22">
        <f t="shared" si="3"/>
        <v>9</v>
      </c>
      <c r="AO58" s="23">
        <f t="shared" si="4"/>
        <v>19</v>
      </c>
      <c r="AP58" s="24">
        <f t="shared" si="5"/>
        <v>1</v>
      </c>
    </row>
    <row r="59" spans="1:42" ht="13.5" customHeight="1">
      <c r="A59" s="19">
        <v>18</v>
      </c>
      <c r="B59" s="20" t="s">
        <v>30</v>
      </c>
      <c r="C59" s="25" t="s">
        <v>51</v>
      </c>
      <c r="D59" s="1">
        <v>10</v>
      </c>
      <c r="E59" s="1">
        <v>10</v>
      </c>
      <c r="F59" s="1">
        <v>10</v>
      </c>
      <c r="G59" s="1">
        <v>9</v>
      </c>
      <c r="H59" s="1">
        <v>8</v>
      </c>
      <c r="I59" s="1">
        <v>10</v>
      </c>
      <c r="J59" s="1">
        <v>10</v>
      </c>
      <c r="K59" s="1">
        <v>10</v>
      </c>
      <c r="L59" s="1">
        <v>7</v>
      </c>
      <c r="M59" s="1">
        <v>10</v>
      </c>
      <c r="N59" s="1">
        <v>10</v>
      </c>
      <c r="O59" s="1">
        <v>10</v>
      </c>
      <c r="P59" s="1">
        <v>10</v>
      </c>
      <c r="Q59" s="14">
        <v>9</v>
      </c>
      <c r="R59" s="14">
        <v>9</v>
      </c>
      <c r="S59" s="14">
        <v>10</v>
      </c>
      <c r="T59" s="14">
        <v>10</v>
      </c>
      <c r="U59" s="14">
        <v>9</v>
      </c>
      <c r="V59" s="14">
        <v>10</v>
      </c>
      <c r="W59" s="14">
        <v>9</v>
      </c>
      <c r="X59" s="14">
        <v>10</v>
      </c>
      <c r="Y59" s="14">
        <v>8</v>
      </c>
      <c r="Z59" s="14">
        <v>9</v>
      </c>
      <c r="AA59" s="14">
        <v>10</v>
      </c>
      <c r="AB59" s="14">
        <v>10</v>
      </c>
      <c r="AC59" s="14">
        <v>10</v>
      </c>
      <c r="AD59" s="14">
        <v>10</v>
      </c>
      <c r="AE59" s="14">
        <v>10</v>
      </c>
      <c r="AF59" s="15">
        <v>7</v>
      </c>
      <c r="AG59" s="15">
        <v>10</v>
      </c>
      <c r="AH59" s="15">
        <v>10</v>
      </c>
      <c r="AI59" s="15">
        <v>8</v>
      </c>
      <c r="AJ59" s="5"/>
      <c r="AK59" s="22">
        <f t="shared" si="0"/>
        <v>0</v>
      </c>
      <c r="AL59" s="22">
        <f t="shared" si="1"/>
        <v>0</v>
      </c>
      <c r="AM59" s="22">
        <f t="shared" si="2"/>
        <v>0</v>
      </c>
      <c r="AN59" s="22">
        <f t="shared" si="3"/>
        <v>10</v>
      </c>
      <c r="AO59" s="23">
        <f t="shared" si="4"/>
        <v>19</v>
      </c>
      <c r="AP59" s="24">
        <f t="shared" si="5"/>
        <v>0</v>
      </c>
    </row>
    <row r="60" spans="1:42" ht="13.5" customHeight="1">
      <c r="A60" s="19"/>
      <c r="B60" s="20" t="s">
        <v>32</v>
      </c>
      <c r="C60" s="25"/>
      <c r="D60" s="1">
        <v>10</v>
      </c>
      <c r="E60" s="1">
        <v>10</v>
      </c>
      <c r="F60" s="1">
        <v>10</v>
      </c>
      <c r="G60" s="1">
        <v>0</v>
      </c>
      <c r="H60" s="1">
        <v>9</v>
      </c>
      <c r="I60" s="1">
        <v>10</v>
      </c>
      <c r="J60" s="1">
        <v>10</v>
      </c>
      <c r="K60" s="1">
        <v>10</v>
      </c>
      <c r="L60" s="1">
        <v>7</v>
      </c>
      <c r="M60" s="1">
        <v>10</v>
      </c>
      <c r="N60" s="1">
        <v>9</v>
      </c>
      <c r="O60" s="1">
        <v>10</v>
      </c>
      <c r="P60" s="1">
        <v>10</v>
      </c>
      <c r="Q60" s="14">
        <v>10</v>
      </c>
      <c r="R60" s="14">
        <v>8</v>
      </c>
      <c r="S60" s="14">
        <v>10</v>
      </c>
      <c r="T60" s="14">
        <v>10</v>
      </c>
      <c r="U60" s="14">
        <v>10</v>
      </c>
      <c r="V60" s="14">
        <v>10</v>
      </c>
      <c r="W60" s="14">
        <v>10</v>
      </c>
      <c r="X60" s="14">
        <v>10</v>
      </c>
      <c r="Y60" s="14">
        <v>10</v>
      </c>
      <c r="Z60" s="14">
        <v>10</v>
      </c>
      <c r="AA60" s="14">
        <v>10</v>
      </c>
      <c r="AB60" s="14">
        <v>9</v>
      </c>
      <c r="AC60" s="14">
        <v>10</v>
      </c>
      <c r="AD60" s="14">
        <v>10</v>
      </c>
      <c r="AE60" s="14">
        <v>10</v>
      </c>
      <c r="AF60" s="15">
        <v>10</v>
      </c>
      <c r="AG60" s="15">
        <v>10</v>
      </c>
      <c r="AH60" s="15">
        <v>10</v>
      </c>
      <c r="AI60" s="15">
        <v>10</v>
      </c>
      <c r="AJ60" s="5"/>
      <c r="AK60" s="22">
        <f t="shared" si="0"/>
        <v>0</v>
      </c>
      <c r="AL60" s="22">
        <f t="shared" si="1"/>
        <v>0</v>
      </c>
      <c r="AM60" s="22">
        <f t="shared" si="2"/>
        <v>0</v>
      </c>
      <c r="AN60" s="22">
        <f t="shared" si="3"/>
        <v>5</v>
      </c>
      <c r="AO60" s="23">
        <f t="shared" si="4"/>
        <v>23</v>
      </c>
      <c r="AP60" s="24">
        <f t="shared" si="5"/>
        <v>1</v>
      </c>
    </row>
    <row r="61" spans="1:42" ht="13.5" customHeight="1">
      <c r="A61" s="19">
        <v>19</v>
      </c>
      <c r="B61" s="20" t="s">
        <v>30</v>
      </c>
      <c r="C61" s="25" t="s">
        <v>52</v>
      </c>
      <c r="D61" s="1">
        <v>9</v>
      </c>
      <c r="E61" s="1">
        <v>10</v>
      </c>
      <c r="F61" s="1">
        <v>10</v>
      </c>
      <c r="G61" s="1">
        <v>8</v>
      </c>
      <c r="H61" s="1">
        <v>9</v>
      </c>
      <c r="I61" s="1">
        <v>10</v>
      </c>
      <c r="J61" s="1">
        <v>9</v>
      </c>
      <c r="K61" s="1">
        <v>9</v>
      </c>
      <c r="L61" s="1">
        <v>8</v>
      </c>
      <c r="M61" s="1">
        <v>10</v>
      </c>
      <c r="N61" s="1">
        <v>10</v>
      </c>
      <c r="O61" s="1">
        <v>10</v>
      </c>
      <c r="P61" s="1">
        <v>10</v>
      </c>
      <c r="Q61" s="14">
        <v>10</v>
      </c>
      <c r="R61" s="14">
        <v>9</v>
      </c>
      <c r="S61" s="14">
        <v>10</v>
      </c>
      <c r="T61" s="14">
        <v>10</v>
      </c>
      <c r="U61" s="14">
        <v>9</v>
      </c>
      <c r="V61" s="14">
        <v>10</v>
      </c>
      <c r="W61" s="14">
        <v>9</v>
      </c>
      <c r="X61" s="14">
        <v>10</v>
      </c>
      <c r="Y61" s="14">
        <v>8</v>
      </c>
      <c r="Z61" s="14">
        <v>10</v>
      </c>
      <c r="AA61" s="14">
        <v>10</v>
      </c>
      <c r="AB61" s="14">
        <v>9</v>
      </c>
      <c r="AC61" s="14">
        <v>10</v>
      </c>
      <c r="AD61" s="14">
        <v>10</v>
      </c>
      <c r="AE61" s="14">
        <v>10</v>
      </c>
      <c r="AF61" s="15">
        <v>9</v>
      </c>
      <c r="AG61" s="15">
        <v>10</v>
      </c>
      <c r="AH61" s="15">
        <v>10</v>
      </c>
      <c r="AI61" s="15">
        <v>9</v>
      </c>
      <c r="AJ61" s="5"/>
      <c r="AK61" s="22">
        <f t="shared" si="0"/>
        <v>0</v>
      </c>
      <c r="AL61" s="22">
        <f t="shared" si="1"/>
        <v>0</v>
      </c>
      <c r="AM61" s="22">
        <f t="shared" si="2"/>
        <v>0</v>
      </c>
      <c r="AN61" s="22">
        <f t="shared" si="3"/>
        <v>12</v>
      </c>
      <c r="AO61" s="23">
        <f t="shared" si="4"/>
        <v>17</v>
      </c>
      <c r="AP61" s="24">
        <f t="shared" si="5"/>
        <v>0</v>
      </c>
    </row>
    <row r="62" spans="1:42" ht="13.5" customHeight="1">
      <c r="A62" s="19"/>
      <c r="B62" s="20" t="s">
        <v>32</v>
      </c>
      <c r="C62" s="25"/>
      <c r="D62" s="1">
        <v>9</v>
      </c>
      <c r="E62" s="1">
        <v>10</v>
      </c>
      <c r="F62" s="1">
        <v>10</v>
      </c>
      <c r="G62" s="1">
        <v>0</v>
      </c>
      <c r="H62" s="1">
        <v>9</v>
      </c>
      <c r="I62" s="1">
        <v>10</v>
      </c>
      <c r="J62" s="1">
        <v>9</v>
      </c>
      <c r="K62" s="1">
        <v>9</v>
      </c>
      <c r="L62" s="1">
        <v>6</v>
      </c>
      <c r="M62" s="1">
        <v>10</v>
      </c>
      <c r="N62" s="1">
        <v>7</v>
      </c>
      <c r="O62" s="1">
        <v>10</v>
      </c>
      <c r="P62" s="1">
        <v>10</v>
      </c>
      <c r="Q62" s="14">
        <v>10</v>
      </c>
      <c r="R62" s="14">
        <v>9</v>
      </c>
      <c r="S62" s="14">
        <v>10</v>
      </c>
      <c r="T62" s="14">
        <v>9</v>
      </c>
      <c r="U62" s="14">
        <v>8</v>
      </c>
      <c r="V62" s="14">
        <v>10</v>
      </c>
      <c r="W62" s="14">
        <v>10</v>
      </c>
      <c r="X62" s="14">
        <v>8</v>
      </c>
      <c r="Y62" s="14">
        <v>10</v>
      </c>
      <c r="Z62" s="14">
        <v>10</v>
      </c>
      <c r="AA62" s="14">
        <v>10</v>
      </c>
      <c r="AB62" s="14">
        <v>8</v>
      </c>
      <c r="AC62" s="14">
        <v>10</v>
      </c>
      <c r="AD62" s="14">
        <v>10</v>
      </c>
      <c r="AE62" s="14">
        <v>10</v>
      </c>
      <c r="AF62" s="15">
        <v>8</v>
      </c>
      <c r="AG62" s="15">
        <v>10</v>
      </c>
      <c r="AH62" s="15">
        <v>10</v>
      </c>
      <c r="AI62" s="15">
        <v>10</v>
      </c>
      <c r="AJ62" s="5"/>
      <c r="AK62" s="22">
        <f t="shared" si="0"/>
        <v>0</v>
      </c>
      <c r="AL62" s="22">
        <f t="shared" si="1"/>
        <v>0</v>
      </c>
      <c r="AM62" s="22">
        <f t="shared" si="2"/>
        <v>1</v>
      </c>
      <c r="AN62" s="22">
        <f t="shared" si="3"/>
        <v>11</v>
      </c>
      <c r="AO62" s="23">
        <f t="shared" si="4"/>
        <v>16</v>
      </c>
      <c r="AP62" s="24">
        <f t="shared" si="5"/>
        <v>1</v>
      </c>
    </row>
    <row r="63" spans="1:42" ht="12.75" customHeight="1">
      <c r="A63" s="19">
        <v>20</v>
      </c>
      <c r="B63" s="20" t="s">
        <v>30</v>
      </c>
      <c r="C63" s="25" t="s">
        <v>53</v>
      </c>
      <c r="D63" s="1">
        <v>7</v>
      </c>
      <c r="E63" s="1">
        <v>10</v>
      </c>
      <c r="F63" s="1">
        <v>10</v>
      </c>
      <c r="G63" s="1">
        <v>8</v>
      </c>
      <c r="H63" s="1">
        <v>9</v>
      </c>
      <c r="I63" s="1">
        <v>10</v>
      </c>
      <c r="J63" s="1">
        <v>10</v>
      </c>
      <c r="K63" s="1">
        <v>9</v>
      </c>
      <c r="L63" s="1">
        <v>6</v>
      </c>
      <c r="M63" s="1">
        <v>8</v>
      </c>
      <c r="N63" s="1">
        <v>5</v>
      </c>
      <c r="O63" s="1">
        <v>10</v>
      </c>
      <c r="P63" s="1">
        <v>9</v>
      </c>
      <c r="Q63" s="14">
        <v>9</v>
      </c>
      <c r="R63" s="14">
        <v>7</v>
      </c>
      <c r="S63" s="14">
        <v>10</v>
      </c>
      <c r="T63" s="14">
        <v>10</v>
      </c>
      <c r="U63" s="14">
        <v>7</v>
      </c>
      <c r="V63" s="14">
        <v>10</v>
      </c>
      <c r="W63" s="14">
        <v>8</v>
      </c>
      <c r="X63" s="14">
        <v>10</v>
      </c>
      <c r="Y63" s="14">
        <v>7</v>
      </c>
      <c r="Z63" s="14">
        <v>10</v>
      </c>
      <c r="AA63" s="14">
        <v>8</v>
      </c>
      <c r="AB63" s="14">
        <v>10</v>
      </c>
      <c r="AC63" s="14">
        <v>5</v>
      </c>
      <c r="AD63" s="14">
        <v>10</v>
      </c>
      <c r="AE63" s="14">
        <v>10</v>
      </c>
      <c r="AF63" s="15">
        <v>8</v>
      </c>
      <c r="AG63" s="15">
        <v>10</v>
      </c>
      <c r="AH63" s="15">
        <v>10</v>
      </c>
      <c r="AI63" s="15">
        <v>9</v>
      </c>
      <c r="AJ63" s="5"/>
      <c r="AK63" s="22">
        <f t="shared" si="0"/>
        <v>0</v>
      </c>
      <c r="AL63" s="22">
        <f t="shared" si="1"/>
        <v>0</v>
      </c>
      <c r="AM63" s="22">
        <f t="shared" si="2"/>
        <v>3</v>
      </c>
      <c r="AN63" s="22">
        <f t="shared" si="3"/>
        <v>13</v>
      </c>
      <c r="AO63" s="23">
        <f t="shared" si="4"/>
        <v>13</v>
      </c>
      <c r="AP63" s="24">
        <f t="shared" si="5"/>
        <v>0</v>
      </c>
    </row>
    <row r="64" spans="1:42" s="37" customFormat="1" ht="15">
      <c r="A64" s="19"/>
      <c r="B64" s="27" t="s">
        <v>47</v>
      </c>
      <c r="C64" s="25"/>
      <c r="D64" s="29">
        <v>10</v>
      </c>
      <c r="E64" s="29">
        <v>10</v>
      </c>
      <c r="F64" s="29">
        <v>10</v>
      </c>
      <c r="G64" s="29">
        <v>0</v>
      </c>
      <c r="H64" s="29">
        <v>9</v>
      </c>
      <c r="I64" s="29">
        <v>10</v>
      </c>
      <c r="J64" s="29">
        <v>10</v>
      </c>
      <c r="K64" s="29">
        <v>10</v>
      </c>
      <c r="L64" s="29">
        <v>6</v>
      </c>
      <c r="M64" s="29">
        <v>9</v>
      </c>
      <c r="N64" s="29">
        <v>9</v>
      </c>
      <c r="O64" s="29">
        <v>10</v>
      </c>
      <c r="P64" s="29">
        <v>9</v>
      </c>
      <c r="Q64" s="30">
        <v>10</v>
      </c>
      <c r="R64" s="30">
        <v>7</v>
      </c>
      <c r="S64" s="30">
        <v>10</v>
      </c>
      <c r="T64" s="30">
        <v>9</v>
      </c>
      <c r="U64" s="30">
        <v>9</v>
      </c>
      <c r="V64" s="30">
        <v>10</v>
      </c>
      <c r="W64" s="30">
        <v>10</v>
      </c>
      <c r="X64" s="30">
        <v>10</v>
      </c>
      <c r="Y64" s="30">
        <v>10</v>
      </c>
      <c r="Z64" s="30">
        <v>10</v>
      </c>
      <c r="AA64" s="30">
        <v>8</v>
      </c>
      <c r="AB64" s="30">
        <v>8</v>
      </c>
      <c r="AC64" s="30">
        <v>8</v>
      </c>
      <c r="AD64" s="30">
        <v>10</v>
      </c>
      <c r="AE64" s="30">
        <v>10</v>
      </c>
      <c r="AF64" s="31">
        <v>9</v>
      </c>
      <c r="AG64" s="31">
        <v>10</v>
      </c>
      <c r="AH64" s="31">
        <v>10</v>
      </c>
      <c r="AI64" s="31">
        <v>10</v>
      </c>
      <c r="AJ64" s="32"/>
      <c r="AK64" s="33">
        <f t="shared" si="0"/>
        <v>0</v>
      </c>
      <c r="AL64" s="33">
        <f t="shared" si="1"/>
        <v>0</v>
      </c>
      <c r="AM64" s="33">
        <f t="shared" si="2"/>
        <v>1</v>
      </c>
      <c r="AN64" s="33">
        <f t="shared" si="3"/>
        <v>11</v>
      </c>
      <c r="AO64" s="35">
        <f t="shared" si="4"/>
        <v>16</v>
      </c>
      <c r="AP64" s="36">
        <f t="shared" si="5"/>
        <v>1</v>
      </c>
    </row>
    <row r="65" spans="1:42" s="37" customFormat="1" ht="12.75" customHeight="1">
      <c r="A65" s="26">
        <v>21</v>
      </c>
      <c r="B65" s="27" t="s">
        <v>45</v>
      </c>
      <c r="C65" s="34" t="s">
        <v>54</v>
      </c>
      <c r="D65" s="29">
        <v>10</v>
      </c>
      <c r="E65" s="29">
        <v>10</v>
      </c>
      <c r="F65" s="29">
        <v>10</v>
      </c>
      <c r="G65" s="29">
        <v>9</v>
      </c>
      <c r="H65" s="29">
        <v>8</v>
      </c>
      <c r="I65" s="29">
        <v>10</v>
      </c>
      <c r="J65" s="29">
        <v>10</v>
      </c>
      <c r="K65" s="29">
        <v>10</v>
      </c>
      <c r="L65" s="29">
        <v>6</v>
      </c>
      <c r="M65" s="29">
        <v>8</v>
      </c>
      <c r="N65" s="29">
        <v>10</v>
      </c>
      <c r="O65" s="29">
        <v>10</v>
      </c>
      <c r="P65" s="29">
        <v>9</v>
      </c>
      <c r="Q65" s="30">
        <v>10</v>
      </c>
      <c r="R65" s="30">
        <v>9</v>
      </c>
      <c r="S65" s="30">
        <v>10</v>
      </c>
      <c r="T65" s="30">
        <v>10</v>
      </c>
      <c r="U65" s="30">
        <v>9</v>
      </c>
      <c r="V65" s="30">
        <v>10</v>
      </c>
      <c r="W65" s="30">
        <v>9</v>
      </c>
      <c r="X65" s="30">
        <v>10</v>
      </c>
      <c r="Y65" s="30">
        <v>9</v>
      </c>
      <c r="Z65" s="30">
        <v>10</v>
      </c>
      <c r="AA65" s="30">
        <v>10</v>
      </c>
      <c r="AB65" s="30">
        <v>10</v>
      </c>
      <c r="AC65" s="30">
        <v>10</v>
      </c>
      <c r="AD65" s="30">
        <v>10</v>
      </c>
      <c r="AE65" s="30">
        <v>10</v>
      </c>
      <c r="AF65" s="31">
        <v>9</v>
      </c>
      <c r="AG65" s="31">
        <v>10</v>
      </c>
      <c r="AH65" s="31">
        <v>10</v>
      </c>
      <c r="AI65" s="31">
        <v>9</v>
      </c>
      <c r="AJ65" s="32"/>
      <c r="AK65" s="33">
        <f t="shared" si="0"/>
        <v>0</v>
      </c>
      <c r="AL65" s="33">
        <f t="shared" si="1"/>
        <v>0</v>
      </c>
      <c r="AM65" s="33">
        <f t="shared" si="2"/>
        <v>1</v>
      </c>
      <c r="AN65" s="33">
        <f t="shared" si="3"/>
        <v>9</v>
      </c>
      <c r="AO65" s="35">
        <f t="shared" si="4"/>
        <v>19</v>
      </c>
      <c r="AP65" s="36">
        <f t="shared" si="5"/>
        <v>0</v>
      </c>
    </row>
    <row r="66" spans="1:42" s="37" customFormat="1" ht="15">
      <c r="A66" s="26"/>
      <c r="B66" s="27" t="s">
        <v>47</v>
      </c>
      <c r="C66" s="34"/>
      <c r="D66" s="29">
        <v>10</v>
      </c>
      <c r="E66" s="29">
        <v>10</v>
      </c>
      <c r="F66" s="29">
        <v>10</v>
      </c>
      <c r="G66" s="29">
        <v>0</v>
      </c>
      <c r="H66" s="29">
        <v>8</v>
      </c>
      <c r="I66" s="29">
        <v>10</v>
      </c>
      <c r="J66" s="29">
        <v>10</v>
      </c>
      <c r="K66" s="29">
        <v>10</v>
      </c>
      <c r="L66" s="29">
        <v>2</v>
      </c>
      <c r="M66" s="29">
        <v>9</v>
      </c>
      <c r="N66" s="29">
        <v>10</v>
      </c>
      <c r="O66" s="29">
        <v>10</v>
      </c>
      <c r="P66" s="29">
        <v>10</v>
      </c>
      <c r="Q66" s="30">
        <v>10</v>
      </c>
      <c r="R66" s="30">
        <v>9</v>
      </c>
      <c r="S66" s="30">
        <v>10</v>
      </c>
      <c r="T66" s="30">
        <v>10</v>
      </c>
      <c r="U66" s="30">
        <v>9</v>
      </c>
      <c r="V66" s="30">
        <v>10</v>
      </c>
      <c r="W66" s="30">
        <v>10</v>
      </c>
      <c r="X66" s="30">
        <v>10</v>
      </c>
      <c r="Y66" s="30">
        <v>10</v>
      </c>
      <c r="Z66" s="30">
        <v>10</v>
      </c>
      <c r="AA66" s="30">
        <v>10</v>
      </c>
      <c r="AB66" s="30">
        <v>9</v>
      </c>
      <c r="AC66" s="30">
        <v>10</v>
      </c>
      <c r="AD66" s="30">
        <v>10</v>
      </c>
      <c r="AE66" s="30">
        <v>10</v>
      </c>
      <c r="AF66" s="31">
        <v>10</v>
      </c>
      <c r="AG66" s="31">
        <v>10</v>
      </c>
      <c r="AH66" s="31">
        <v>10</v>
      </c>
      <c r="AI66" s="31">
        <v>10</v>
      </c>
      <c r="AJ66" s="32"/>
      <c r="AK66" s="33">
        <f t="shared" si="0"/>
        <v>1</v>
      </c>
      <c r="AL66" s="33">
        <f t="shared" si="1"/>
        <v>0</v>
      </c>
      <c r="AM66" s="33">
        <f t="shared" si="2"/>
        <v>0</v>
      </c>
      <c r="AN66" s="33">
        <f t="shared" si="3"/>
        <v>5</v>
      </c>
      <c r="AO66" s="35">
        <f t="shared" si="4"/>
        <v>22</v>
      </c>
      <c r="AP66" s="36">
        <f t="shared" si="5"/>
        <v>1</v>
      </c>
    </row>
    <row r="67" spans="1:42" s="37" customFormat="1" ht="12.75" customHeight="1">
      <c r="A67" s="26">
        <v>22</v>
      </c>
      <c r="B67" s="27" t="s">
        <v>45</v>
      </c>
      <c r="C67" s="34" t="s">
        <v>55</v>
      </c>
      <c r="D67" s="29">
        <v>9</v>
      </c>
      <c r="E67" s="29">
        <v>6</v>
      </c>
      <c r="F67" s="29">
        <v>7</v>
      </c>
      <c r="G67" s="29">
        <v>7</v>
      </c>
      <c r="H67" s="29">
        <v>6</v>
      </c>
      <c r="I67" s="29">
        <v>10</v>
      </c>
      <c r="J67" s="29">
        <v>9</v>
      </c>
      <c r="K67" s="29">
        <v>8</v>
      </c>
      <c r="L67" s="29">
        <v>6</v>
      </c>
      <c r="M67" s="29">
        <v>8</v>
      </c>
      <c r="N67" s="29">
        <v>6</v>
      </c>
      <c r="O67" s="29">
        <v>0</v>
      </c>
      <c r="P67" s="29">
        <v>9</v>
      </c>
      <c r="Q67" s="30">
        <v>10</v>
      </c>
      <c r="R67" s="30">
        <v>8</v>
      </c>
      <c r="S67" s="30">
        <v>0</v>
      </c>
      <c r="T67" s="30">
        <v>0</v>
      </c>
      <c r="U67" s="30">
        <v>0</v>
      </c>
      <c r="V67" s="30">
        <v>10</v>
      </c>
      <c r="W67" s="30">
        <v>10</v>
      </c>
      <c r="X67" s="30">
        <v>9</v>
      </c>
      <c r="Y67" s="30">
        <v>7</v>
      </c>
      <c r="Z67" s="30">
        <v>9</v>
      </c>
      <c r="AA67" s="30">
        <v>10</v>
      </c>
      <c r="AB67" s="30">
        <v>9</v>
      </c>
      <c r="AC67" s="30">
        <v>0</v>
      </c>
      <c r="AD67" s="30">
        <v>0</v>
      </c>
      <c r="AE67" s="30">
        <v>0</v>
      </c>
      <c r="AF67" s="31">
        <v>8</v>
      </c>
      <c r="AG67" s="31">
        <v>10</v>
      </c>
      <c r="AH67" s="31">
        <v>10</v>
      </c>
      <c r="AI67" s="31">
        <v>9</v>
      </c>
      <c r="AJ67" s="32"/>
      <c r="AK67" s="33">
        <f t="shared" si="0"/>
        <v>0</v>
      </c>
      <c r="AL67" s="33">
        <f t="shared" si="1"/>
        <v>0</v>
      </c>
      <c r="AM67" s="33">
        <f t="shared" si="2"/>
        <v>4</v>
      </c>
      <c r="AN67" s="33">
        <f t="shared" si="3"/>
        <v>13</v>
      </c>
      <c r="AO67" s="35">
        <f t="shared" si="4"/>
        <v>5</v>
      </c>
      <c r="AP67" s="36">
        <f t="shared" si="5"/>
        <v>7</v>
      </c>
    </row>
    <row r="68" spans="1:42" s="37" customFormat="1" ht="15">
      <c r="A68" s="26"/>
      <c r="B68" s="27" t="s">
        <v>47</v>
      </c>
      <c r="C68" s="34"/>
      <c r="D68" s="29">
        <v>9</v>
      </c>
      <c r="E68" s="29">
        <v>8</v>
      </c>
      <c r="F68" s="29">
        <v>10</v>
      </c>
      <c r="G68" s="29">
        <v>0</v>
      </c>
      <c r="H68" s="29">
        <v>8</v>
      </c>
      <c r="I68" s="29">
        <v>10</v>
      </c>
      <c r="J68" s="29">
        <v>10</v>
      </c>
      <c r="K68" s="29">
        <v>10</v>
      </c>
      <c r="L68" s="29">
        <v>10</v>
      </c>
      <c r="M68" s="29">
        <v>8</v>
      </c>
      <c r="N68" s="29">
        <v>8</v>
      </c>
      <c r="O68" s="29">
        <v>0</v>
      </c>
      <c r="P68" s="29">
        <v>9</v>
      </c>
      <c r="Q68" s="30">
        <v>10</v>
      </c>
      <c r="R68" s="30">
        <v>8</v>
      </c>
      <c r="S68" s="30">
        <v>0</v>
      </c>
      <c r="T68" s="30">
        <v>0</v>
      </c>
      <c r="U68" s="30">
        <v>0</v>
      </c>
      <c r="V68" s="30">
        <v>10</v>
      </c>
      <c r="W68" s="30">
        <v>0</v>
      </c>
      <c r="X68" s="30">
        <v>8</v>
      </c>
      <c r="Y68" s="30">
        <v>10</v>
      </c>
      <c r="Z68" s="30">
        <v>9</v>
      </c>
      <c r="AA68" s="30">
        <v>10</v>
      </c>
      <c r="AB68" s="30">
        <v>7</v>
      </c>
      <c r="AC68" s="30">
        <v>0</v>
      </c>
      <c r="AD68" s="30">
        <v>0</v>
      </c>
      <c r="AE68" s="30">
        <v>9</v>
      </c>
      <c r="AF68" s="31">
        <v>10</v>
      </c>
      <c r="AG68" s="31">
        <v>10</v>
      </c>
      <c r="AH68" s="31">
        <v>10</v>
      </c>
      <c r="AI68" s="31">
        <v>9</v>
      </c>
      <c r="AJ68" s="32"/>
      <c r="AK68" s="33">
        <f t="shared" si="0"/>
        <v>0</v>
      </c>
      <c r="AL68" s="33">
        <f t="shared" si="1"/>
        <v>0</v>
      </c>
      <c r="AM68" s="33">
        <f t="shared" si="2"/>
        <v>0</v>
      </c>
      <c r="AN68" s="33">
        <f t="shared" si="3"/>
        <v>11</v>
      </c>
      <c r="AO68" s="35">
        <f t="shared" si="4"/>
        <v>10</v>
      </c>
      <c r="AP68" s="36">
        <f t="shared" si="5"/>
        <v>8</v>
      </c>
    </row>
    <row r="69" spans="1:42" s="37" customFormat="1" ht="12.75" customHeight="1">
      <c r="A69" s="26">
        <v>23</v>
      </c>
      <c r="B69" s="27" t="s">
        <v>30</v>
      </c>
      <c r="C69" s="34" t="s">
        <v>56</v>
      </c>
      <c r="D69" s="29">
        <v>10</v>
      </c>
      <c r="E69" s="29">
        <v>10</v>
      </c>
      <c r="F69" s="29">
        <v>10</v>
      </c>
      <c r="G69" s="29">
        <v>8</v>
      </c>
      <c r="H69" s="29">
        <v>6</v>
      </c>
      <c r="I69" s="29">
        <v>10</v>
      </c>
      <c r="J69" s="29">
        <v>10</v>
      </c>
      <c r="K69" s="29">
        <v>10</v>
      </c>
      <c r="L69" s="29">
        <v>5</v>
      </c>
      <c r="M69" s="29">
        <v>8</v>
      </c>
      <c r="N69" s="29">
        <v>10</v>
      </c>
      <c r="O69" s="29">
        <v>8</v>
      </c>
      <c r="P69" s="29">
        <v>10</v>
      </c>
      <c r="Q69" s="30">
        <v>10</v>
      </c>
      <c r="R69" s="30">
        <v>8</v>
      </c>
      <c r="S69" s="30">
        <v>9</v>
      </c>
      <c r="T69" s="30">
        <v>9</v>
      </c>
      <c r="U69" s="30">
        <v>6</v>
      </c>
      <c r="V69" s="30">
        <v>10</v>
      </c>
      <c r="W69" s="30">
        <v>8</v>
      </c>
      <c r="X69" s="30">
        <v>4</v>
      </c>
      <c r="Y69" s="30">
        <v>6</v>
      </c>
      <c r="Z69" s="30">
        <v>9</v>
      </c>
      <c r="AA69" s="30">
        <v>9</v>
      </c>
      <c r="AB69" s="30">
        <v>9</v>
      </c>
      <c r="AC69" s="30">
        <v>9</v>
      </c>
      <c r="AD69" s="30">
        <v>10</v>
      </c>
      <c r="AE69" s="30">
        <v>10</v>
      </c>
      <c r="AF69" s="31">
        <v>7</v>
      </c>
      <c r="AG69" s="31">
        <v>10</v>
      </c>
      <c r="AH69" s="31">
        <v>9</v>
      </c>
      <c r="AI69" s="31">
        <v>9</v>
      </c>
      <c r="AJ69" s="32"/>
      <c r="AK69" s="33">
        <f t="shared" si="0"/>
        <v>0</v>
      </c>
      <c r="AL69" s="33">
        <f t="shared" si="1"/>
        <v>1</v>
      </c>
      <c r="AM69" s="33">
        <f t="shared" si="2"/>
        <v>4</v>
      </c>
      <c r="AN69" s="33">
        <f t="shared" si="3"/>
        <v>12</v>
      </c>
      <c r="AO69" s="35">
        <f t="shared" si="4"/>
        <v>12</v>
      </c>
      <c r="AP69" s="36">
        <f t="shared" si="5"/>
        <v>0</v>
      </c>
    </row>
    <row r="70" spans="1:42" ht="15">
      <c r="A70" s="26"/>
      <c r="B70" s="20" t="s">
        <v>32</v>
      </c>
      <c r="C70" s="34"/>
      <c r="D70" s="1">
        <v>10</v>
      </c>
      <c r="E70" s="1">
        <v>10</v>
      </c>
      <c r="F70" s="1">
        <v>10</v>
      </c>
      <c r="G70" s="1">
        <v>0</v>
      </c>
      <c r="H70" s="1">
        <v>8</v>
      </c>
      <c r="I70" s="1">
        <v>10</v>
      </c>
      <c r="J70" s="1">
        <v>10</v>
      </c>
      <c r="K70" s="1">
        <v>10</v>
      </c>
      <c r="L70" s="1">
        <v>10</v>
      </c>
      <c r="M70" s="1">
        <v>9</v>
      </c>
      <c r="N70" s="1">
        <v>8</v>
      </c>
      <c r="O70" s="1">
        <v>9</v>
      </c>
      <c r="P70" s="1">
        <v>10</v>
      </c>
      <c r="Q70" s="14">
        <v>10</v>
      </c>
      <c r="R70" s="14">
        <v>8</v>
      </c>
      <c r="S70" s="14">
        <v>8</v>
      </c>
      <c r="T70" s="14">
        <v>9</v>
      </c>
      <c r="U70" s="14">
        <v>9</v>
      </c>
      <c r="V70" s="14">
        <v>10</v>
      </c>
      <c r="W70" s="14">
        <v>0</v>
      </c>
      <c r="X70" s="14">
        <v>7</v>
      </c>
      <c r="Y70" s="14">
        <v>10</v>
      </c>
      <c r="Z70" s="14">
        <v>9</v>
      </c>
      <c r="AA70" s="14">
        <v>9</v>
      </c>
      <c r="AB70" s="14">
        <v>10</v>
      </c>
      <c r="AC70" s="14">
        <v>8</v>
      </c>
      <c r="AD70" s="14">
        <v>10</v>
      </c>
      <c r="AE70" s="14">
        <v>10</v>
      </c>
      <c r="AF70" s="15">
        <v>9</v>
      </c>
      <c r="AG70" s="15">
        <v>10</v>
      </c>
      <c r="AH70" s="15">
        <v>10</v>
      </c>
      <c r="AI70" s="15">
        <v>9</v>
      </c>
      <c r="AJ70" s="5"/>
      <c r="AK70" s="22">
        <f t="shared" si="0"/>
        <v>0</v>
      </c>
      <c r="AL70" s="22">
        <f t="shared" si="1"/>
        <v>0</v>
      </c>
      <c r="AM70" s="22">
        <f t="shared" si="2"/>
        <v>0</v>
      </c>
      <c r="AN70" s="22">
        <f t="shared" si="3"/>
        <v>13</v>
      </c>
      <c r="AO70" s="23">
        <f t="shared" si="4"/>
        <v>14</v>
      </c>
      <c r="AP70" s="24">
        <f t="shared" si="5"/>
        <v>2</v>
      </c>
    </row>
    <row r="71" spans="1:42" ht="12.75" customHeight="1">
      <c r="A71" s="19">
        <v>24</v>
      </c>
      <c r="B71" s="20" t="s">
        <v>30</v>
      </c>
      <c r="C71" s="25" t="s">
        <v>57</v>
      </c>
      <c r="D71" s="1">
        <v>10</v>
      </c>
      <c r="E71" s="1">
        <v>8</v>
      </c>
      <c r="F71" s="1">
        <v>8</v>
      </c>
      <c r="G71" s="1">
        <v>7</v>
      </c>
      <c r="H71" s="1">
        <v>8</v>
      </c>
      <c r="I71" s="1">
        <v>10</v>
      </c>
      <c r="J71" s="1">
        <v>10</v>
      </c>
      <c r="K71" s="1">
        <v>10</v>
      </c>
      <c r="L71" s="1">
        <v>6</v>
      </c>
      <c r="M71" s="1">
        <v>10</v>
      </c>
      <c r="N71" s="1">
        <v>10</v>
      </c>
      <c r="O71" s="1">
        <v>10</v>
      </c>
      <c r="P71" s="1">
        <v>9</v>
      </c>
      <c r="Q71" s="14">
        <v>10</v>
      </c>
      <c r="R71" s="14">
        <v>8</v>
      </c>
      <c r="S71" s="14">
        <v>10</v>
      </c>
      <c r="T71" s="14">
        <v>9</v>
      </c>
      <c r="U71" s="14">
        <v>7</v>
      </c>
      <c r="V71" s="14">
        <v>10</v>
      </c>
      <c r="W71" s="14">
        <v>8</v>
      </c>
      <c r="X71" s="14">
        <v>10</v>
      </c>
      <c r="Y71" s="14">
        <v>9</v>
      </c>
      <c r="Z71" s="14">
        <v>9</v>
      </c>
      <c r="AA71" s="14">
        <v>9</v>
      </c>
      <c r="AB71" s="14">
        <v>9</v>
      </c>
      <c r="AC71" s="14">
        <v>10</v>
      </c>
      <c r="AD71" s="14">
        <v>10</v>
      </c>
      <c r="AE71" s="14">
        <v>10</v>
      </c>
      <c r="AF71" s="15">
        <v>9</v>
      </c>
      <c r="AG71" s="15">
        <v>10</v>
      </c>
      <c r="AH71" s="15">
        <v>10</v>
      </c>
      <c r="AI71" s="15">
        <v>10</v>
      </c>
      <c r="AJ71" s="5"/>
      <c r="AK71" s="22">
        <f t="shared" si="0"/>
        <v>0</v>
      </c>
      <c r="AL71" s="22">
        <f t="shared" si="1"/>
        <v>0</v>
      </c>
      <c r="AM71" s="22">
        <f t="shared" si="2"/>
        <v>1</v>
      </c>
      <c r="AN71" s="22">
        <f t="shared" si="3"/>
        <v>14</v>
      </c>
      <c r="AO71" s="23">
        <f t="shared" si="4"/>
        <v>14</v>
      </c>
      <c r="AP71" s="24">
        <f t="shared" si="5"/>
        <v>0</v>
      </c>
    </row>
    <row r="72" spans="1:42" ht="15">
      <c r="A72" s="19"/>
      <c r="B72" s="20" t="s">
        <v>32</v>
      </c>
      <c r="C72" s="25"/>
      <c r="D72" s="1">
        <v>10</v>
      </c>
      <c r="E72" s="1">
        <v>8</v>
      </c>
      <c r="F72" s="1">
        <v>10</v>
      </c>
      <c r="G72" s="1">
        <v>0</v>
      </c>
      <c r="H72" s="1">
        <v>8</v>
      </c>
      <c r="I72" s="1">
        <v>10</v>
      </c>
      <c r="J72" s="1">
        <v>10</v>
      </c>
      <c r="K72" s="1">
        <v>10</v>
      </c>
      <c r="L72" s="1">
        <v>10</v>
      </c>
      <c r="M72" s="1">
        <v>10</v>
      </c>
      <c r="N72" s="1">
        <v>10</v>
      </c>
      <c r="O72" s="1">
        <v>9</v>
      </c>
      <c r="P72" s="1">
        <v>9</v>
      </c>
      <c r="Q72" s="14">
        <v>10</v>
      </c>
      <c r="R72" s="14">
        <v>8</v>
      </c>
      <c r="S72" s="14">
        <v>10</v>
      </c>
      <c r="T72" s="14">
        <v>9</v>
      </c>
      <c r="U72" s="14">
        <v>9</v>
      </c>
      <c r="V72" s="14">
        <v>10</v>
      </c>
      <c r="W72" s="14">
        <v>0</v>
      </c>
      <c r="X72" s="14">
        <v>8</v>
      </c>
      <c r="Y72" s="14">
        <v>10</v>
      </c>
      <c r="Z72" s="14">
        <v>9</v>
      </c>
      <c r="AA72" s="14">
        <v>9</v>
      </c>
      <c r="AB72" s="14">
        <v>9</v>
      </c>
      <c r="AC72" s="14">
        <v>10</v>
      </c>
      <c r="AD72" s="14">
        <v>10</v>
      </c>
      <c r="AE72" s="14">
        <v>10</v>
      </c>
      <c r="AF72" s="15">
        <v>10</v>
      </c>
      <c r="AG72" s="15">
        <v>10</v>
      </c>
      <c r="AH72" s="15">
        <v>10</v>
      </c>
      <c r="AI72" s="15">
        <v>9</v>
      </c>
      <c r="AJ72" s="5"/>
      <c r="AK72" s="22">
        <f t="shared" si="0"/>
        <v>0</v>
      </c>
      <c r="AL72" s="22">
        <f t="shared" si="1"/>
        <v>0</v>
      </c>
      <c r="AM72" s="22">
        <f t="shared" si="2"/>
        <v>0</v>
      </c>
      <c r="AN72" s="22">
        <f t="shared" si="3"/>
        <v>11</v>
      </c>
      <c r="AO72" s="23">
        <f t="shared" si="4"/>
        <v>16</v>
      </c>
      <c r="AP72" s="24">
        <f t="shared" si="5"/>
        <v>2</v>
      </c>
    </row>
    <row r="73" spans="1:42" ht="12.75" customHeight="1">
      <c r="A73" s="19">
        <v>25</v>
      </c>
      <c r="B73" s="20" t="s">
        <v>30</v>
      </c>
      <c r="C73" s="25" t="s">
        <v>58</v>
      </c>
      <c r="D73" s="1">
        <v>10</v>
      </c>
      <c r="E73" s="1">
        <v>9</v>
      </c>
      <c r="F73" s="1">
        <v>9</v>
      </c>
      <c r="G73" s="1">
        <v>0</v>
      </c>
      <c r="H73" s="1">
        <v>9</v>
      </c>
      <c r="I73" s="1">
        <v>10</v>
      </c>
      <c r="J73" s="1">
        <v>10</v>
      </c>
      <c r="K73" s="1">
        <v>10</v>
      </c>
      <c r="L73" s="1">
        <v>6</v>
      </c>
      <c r="M73" s="1">
        <v>10</v>
      </c>
      <c r="N73" s="1">
        <v>10</v>
      </c>
      <c r="O73" s="1">
        <v>10</v>
      </c>
      <c r="P73" s="1">
        <v>9</v>
      </c>
      <c r="Q73" s="14">
        <v>10</v>
      </c>
      <c r="R73" s="14">
        <v>7</v>
      </c>
      <c r="S73" s="14">
        <v>10</v>
      </c>
      <c r="T73" s="14">
        <v>8</v>
      </c>
      <c r="U73" s="14">
        <v>8</v>
      </c>
      <c r="V73" s="14">
        <v>10</v>
      </c>
      <c r="W73" s="14">
        <v>8</v>
      </c>
      <c r="X73" s="14">
        <v>10</v>
      </c>
      <c r="Y73" s="14">
        <v>9</v>
      </c>
      <c r="Z73" s="14">
        <v>9</v>
      </c>
      <c r="AA73" s="14">
        <v>9</v>
      </c>
      <c r="AB73" s="14">
        <v>10</v>
      </c>
      <c r="AC73" s="14">
        <v>10</v>
      </c>
      <c r="AD73" s="14">
        <v>10</v>
      </c>
      <c r="AE73" s="14">
        <v>10</v>
      </c>
      <c r="AF73" s="15">
        <v>10</v>
      </c>
      <c r="AG73" s="15">
        <v>10</v>
      </c>
      <c r="AH73" s="15">
        <v>10</v>
      </c>
      <c r="AI73" s="15">
        <v>10</v>
      </c>
      <c r="AJ73" s="5"/>
      <c r="AK73" s="22">
        <f t="shared" si="0"/>
        <v>0</v>
      </c>
      <c r="AL73" s="22">
        <f t="shared" si="1"/>
        <v>0</v>
      </c>
      <c r="AM73" s="22">
        <f t="shared" si="2"/>
        <v>1</v>
      </c>
      <c r="AN73" s="22">
        <f t="shared" si="3"/>
        <v>11</v>
      </c>
      <c r="AO73" s="23">
        <f t="shared" si="4"/>
        <v>16</v>
      </c>
      <c r="AP73" s="24">
        <f t="shared" si="5"/>
        <v>1</v>
      </c>
    </row>
    <row r="74" spans="1:42" ht="15">
      <c r="A74" s="19"/>
      <c r="B74" s="20" t="s">
        <v>32</v>
      </c>
      <c r="C74" s="25"/>
      <c r="D74" s="1">
        <v>10</v>
      </c>
      <c r="E74" s="1">
        <v>10</v>
      </c>
      <c r="F74" s="1">
        <v>10</v>
      </c>
      <c r="G74" s="1">
        <v>0</v>
      </c>
      <c r="H74" s="1">
        <v>9</v>
      </c>
      <c r="I74" s="1">
        <v>10</v>
      </c>
      <c r="J74" s="1">
        <v>10</v>
      </c>
      <c r="K74" s="1">
        <v>10</v>
      </c>
      <c r="L74" s="1">
        <v>10</v>
      </c>
      <c r="M74" s="1">
        <v>10</v>
      </c>
      <c r="N74" s="1">
        <v>10</v>
      </c>
      <c r="O74" s="1">
        <v>10</v>
      </c>
      <c r="P74" s="1">
        <v>10</v>
      </c>
      <c r="Q74" s="14">
        <v>10</v>
      </c>
      <c r="R74" s="14">
        <v>8</v>
      </c>
      <c r="S74" s="14">
        <v>10</v>
      </c>
      <c r="T74" s="14">
        <v>9</v>
      </c>
      <c r="U74" s="14">
        <v>9</v>
      </c>
      <c r="V74" s="14">
        <v>10</v>
      </c>
      <c r="W74" s="14">
        <v>0</v>
      </c>
      <c r="X74" s="14">
        <v>10</v>
      </c>
      <c r="Y74" s="14">
        <v>10</v>
      </c>
      <c r="Z74" s="14">
        <v>9</v>
      </c>
      <c r="AA74" s="14">
        <v>9</v>
      </c>
      <c r="AB74" s="14">
        <v>7</v>
      </c>
      <c r="AC74" s="14">
        <v>10</v>
      </c>
      <c r="AD74" s="14">
        <v>10</v>
      </c>
      <c r="AE74" s="14">
        <v>10</v>
      </c>
      <c r="AF74" s="15">
        <v>10</v>
      </c>
      <c r="AG74" s="15">
        <v>10</v>
      </c>
      <c r="AH74" s="15">
        <v>10</v>
      </c>
      <c r="AI74" s="15">
        <v>8</v>
      </c>
      <c r="AJ74" s="5"/>
      <c r="AK74" s="22">
        <f t="shared" si="0"/>
        <v>0</v>
      </c>
      <c r="AL74" s="22">
        <f t="shared" si="1"/>
        <v>0</v>
      </c>
      <c r="AM74" s="22">
        <f t="shared" si="2"/>
        <v>0</v>
      </c>
      <c r="AN74" s="22">
        <f t="shared" si="3"/>
        <v>7</v>
      </c>
      <c r="AO74" s="23">
        <f t="shared" si="4"/>
        <v>20</v>
      </c>
      <c r="AP74" s="24">
        <f t="shared" si="5"/>
        <v>2</v>
      </c>
    </row>
    <row r="75" spans="1:42" ht="12.75" customHeight="1">
      <c r="A75" s="19">
        <v>26</v>
      </c>
      <c r="B75" s="20" t="s">
        <v>30</v>
      </c>
      <c r="C75" s="25" t="s">
        <v>59</v>
      </c>
      <c r="D75" s="1">
        <v>9</v>
      </c>
      <c r="E75" s="1">
        <v>7</v>
      </c>
      <c r="F75" s="1">
        <v>9</v>
      </c>
      <c r="G75" s="1">
        <v>8</v>
      </c>
      <c r="H75" s="1">
        <v>6</v>
      </c>
      <c r="I75" s="1">
        <v>10</v>
      </c>
      <c r="J75" s="1">
        <v>9</v>
      </c>
      <c r="K75" s="1">
        <v>10</v>
      </c>
      <c r="L75" s="1">
        <v>6</v>
      </c>
      <c r="M75" s="1">
        <v>7</v>
      </c>
      <c r="N75" s="1">
        <v>10</v>
      </c>
      <c r="O75" s="1">
        <v>7</v>
      </c>
      <c r="P75" s="1">
        <v>10</v>
      </c>
      <c r="Q75" s="14">
        <v>9</v>
      </c>
      <c r="R75" s="14">
        <v>8</v>
      </c>
      <c r="S75" s="14">
        <v>9</v>
      </c>
      <c r="T75" s="14">
        <v>8</v>
      </c>
      <c r="U75" s="14">
        <v>9</v>
      </c>
      <c r="V75" s="14">
        <v>10</v>
      </c>
      <c r="W75" s="14">
        <v>9</v>
      </c>
      <c r="X75" s="14">
        <v>3</v>
      </c>
      <c r="Y75" s="14">
        <v>7</v>
      </c>
      <c r="Z75" s="14">
        <v>8</v>
      </c>
      <c r="AA75" s="14">
        <v>9</v>
      </c>
      <c r="AB75" s="14">
        <v>9</v>
      </c>
      <c r="AC75" s="14">
        <v>8</v>
      </c>
      <c r="AD75" s="14">
        <v>10</v>
      </c>
      <c r="AE75" s="14">
        <v>10</v>
      </c>
      <c r="AF75" s="15">
        <v>7</v>
      </c>
      <c r="AG75" s="15">
        <v>10</v>
      </c>
      <c r="AH75" s="15">
        <v>10</v>
      </c>
      <c r="AI75" s="15">
        <v>8</v>
      </c>
      <c r="AJ75" s="5"/>
      <c r="AK75" s="22">
        <f t="shared" si="0"/>
        <v>0</v>
      </c>
      <c r="AL75" s="22">
        <f t="shared" si="1"/>
        <v>1</v>
      </c>
      <c r="AM75" s="22">
        <f t="shared" si="2"/>
        <v>2</v>
      </c>
      <c r="AN75" s="22">
        <f t="shared" si="3"/>
        <v>19</v>
      </c>
      <c r="AO75" s="23">
        <f t="shared" si="4"/>
        <v>7</v>
      </c>
      <c r="AP75" s="24">
        <f t="shared" si="5"/>
        <v>0</v>
      </c>
    </row>
    <row r="76" spans="1:42" ht="15">
      <c r="A76" s="19"/>
      <c r="B76" s="20" t="s">
        <v>32</v>
      </c>
      <c r="C76" s="25"/>
      <c r="D76" s="1">
        <v>9</v>
      </c>
      <c r="E76" s="1">
        <v>9</v>
      </c>
      <c r="F76" s="1">
        <v>9</v>
      </c>
      <c r="G76" s="1">
        <v>0</v>
      </c>
      <c r="H76" s="1">
        <v>8</v>
      </c>
      <c r="I76" s="1">
        <v>10</v>
      </c>
      <c r="J76" s="1">
        <v>10</v>
      </c>
      <c r="K76" s="1">
        <v>10</v>
      </c>
      <c r="L76" s="1">
        <v>10</v>
      </c>
      <c r="M76" s="1">
        <v>9</v>
      </c>
      <c r="N76" s="1">
        <v>9</v>
      </c>
      <c r="O76" s="1">
        <v>8</v>
      </c>
      <c r="P76" s="1">
        <v>10</v>
      </c>
      <c r="Q76" s="14">
        <v>10</v>
      </c>
      <c r="R76" s="14">
        <v>8</v>
      </c>
      <c r="S76" s="14">
        <v>8</v>
      </c>
      <c r="T76" s="14">
        <v>0</v>
      </c>
      <c r="U76" s="14">
        <v>9</v>
      </c>
      <c r="V76" s="14">
        <v>10</v>
      </c>
      <c r="W76" s="14">
        <v>0</v>
      </c>
      <c r="X76" s="14">
        <v>8</v>
      </c>
      <c r="Y76" s="14">
        <v>10</v>
      </c>
      <c r="Z76" s="14">
        <v>9</v>
      </c>
      <c r="AA76" s="14">
        <v>9</v>
      </c>
      <c r="AB76" s="14">
        <v>8</v>
      </c>
      <c r="AC76" s="14">
        <v>8</v>
      </c>
      <c r="AD76" s="14">
        <v>9</v>
      </c>
      <c r="AE76" s="14">
        <v>10</v>
      </c>
      <c r="AF76" s="15">
        <v>10</v>
      </c>
      <c r="AG76" s="15">
        <v>10</v>
      </c>
      <c r="AH76" s="15">
        <v>10</v>
      </c>
      <c r="AI76" s="15">
        <v>8</v>
      </c>
      <c r="AJ76" s="5"/>
      <c r="AK76" s="22">
        <f t="shared" si="0"/>
        <v>0</v>
      </c>
      <c r="AL76" s="22">
        <f t="shared" si="1"/>
        <v>0</v>
      </c>
      <c r="AM76" s="22">
        <f t="shared" si="2"/>
        <v>0</v>
      </c>
      <c r="AN76" s="22">
        <f t="shared" si="3"/>
        <v>16</v>
      </c>
      <c r="AO76" s="23">
        <f t="shared" si="4"/>
        <v>10</v>
      </c>
      <c r="AP76" s="24">
        <f t="shared" si="5"/>
        <v>3</v>
      </c>
    </row>
    <row r="77" spans="1:42" ht="12.75" customHeight="1">
      <c r="A77" s="19">
        <v>27</v>
      </c>
      <c r="B77" s="20" t="s">
        <v>30</v>
      </c>
      <c r="C77" s="25" t="s">
        <v>60</v>
      </c>
      <c r="D77" s="1">
        <v>8</v>
      </c>
      <c r="E77" s="1">
        <v>7</v>
      </c>
      <c r="F77" s="1">
        <v>7</v>
      </c>
      <c r="G77" s="1">
        <v>0</v>
      </c>
      <c r="H77" s="1">
        <v>6</v>
      </c>
      <c r="I77" s="1">
        <v>10</v>
      </c>
      <c r="J77" s="1">
        <v>9</v>
      </c>
      <c r="K77" s="1">
        <v>5</v>
      </c>
      <c r="L77" s="1">
        <v>4</v>
      </c>
      <c r="M77" s="1">
        <v>7</v>
      </c>
      <c r="N77" s="1">
        <v>7</v>
      </c>
      <c r="O77" s="1">
        <v>4</v>
      </c>
      <c r="P77" s="1">
        <v>7</v>
      </c>
      <c r="Q77" s="14">
        <v>8</v>
      </c>
      <c r="R77" s="14">
        <v>8</v>
      </c>
      <c r="S77" s="14">
        <v>10</v>
      </c>
      <c r="T77" s="14">
        <v>0</v>
      </c>
      <c r="U77" s="14">
        <v>5</v>
      </c>
      <c r="V77" s="14">
        <v>10</v>
      </c>
      <c r="W77" s="14">
        <v>7</v>
      </c>
      <c r="X77" s="14">
        <v>8</v>
      </c>
      <c r="Y77" s="14">
        <v>1</v>
      </c>
      <c r="Z77" s="14">
        <v>6</v>
      </c>
      <c r="AA77" s="14">
        <v>2</v>
      </c>
      <c r="AB77" s="14">
        <v>8</v>
      </c>
      <c r="AC77" s="14">
        <v>8</v>
      </c>
      <c r="AD77" s="14">
        <v>0</v>
      </c>
      <c r="AE77" s="14">
        <v>10</v>
      </c>
      <c r="AF77" s="15">
        <v>6</v>
      </c>
      <c r="AG77" s="15">
        <v>10</v>
      </c>
      <c r="AH77" s="15">
        <v>8</v>
      </c>
      <c r="AI77" s="15">
        <v>10</v>
      </c>
      <c r="AJ77" s="5"/>
      <c r="AK77" s="22">
        <f t="shared" si="0"/>
        <v>2</v>
      </c>
      <c r="AL77" s="22">
        <f t="shared" si="1"/>
        <v>2</v>
      </c>
      <c r="AM77" s="22">
        <f t="shared" si="2"/>
        <v>5</v>
      </c>
      <c r="AN77" s="22">
        <f t="shared" si="3"/>
        <v>13</v>
      </c>
      <c r="AO77" s="23">
        <f t="shared" si="4"/>
        <v>4</v>
      </c>
      <c r="AP77" s="24">
        <f t="shared" si="5"/>
        <v>3</v>
      </c>
    </row>
    <row r="78" spans="1:42" ht="15">
      <c r="A78" s="19"/>
      <c r="B78" s="20" t="s">
        <v>32</v>
      </c>
      <c r="C78" s="25"/>
      <c r="D78" s="1">
        <v>8</v>
      </c>
      <c r="E78" s="1">
        <v>8</v>
      </c>
      <c r="F78" s="1">
        <v>9</v>
      </c>
      <c r="G78" s="1">
        <v>0</v>
      </c>
      <c r="H78" s="1">
        <v>8</v>
      </c>
      <c r="I78" s="1">
        <v>10</v>
      </c>
      <c r="J78" s="1">
        <v>10</v>
      </c>
      <c r="K78" s="1">
        <v>10</v>
      </c>
      <c r="L78" s="1">
        <v>10</v>
      </c>
      <c r="M78" s="1">
        <v>9</v>
      </c>
      <c r="N78" s="1">
        <v>8</v>
      </c>
      <c r="O78" s="1">
        <v>8</v>
      </c>
      <c r="P78" s="1">
        <v>10</v>
      </c>
      <c r="Q78" s="14">
        <v>10</v>
      </c>
      <c r="R78" s="14">
        <v>9</v>
      </c>
      <c r="S78" s="14">
        <v>8</v>
      </c>
      <c r="T78" s="14">
        <v>0</v>
      </c>
      <c r="U78" s="14">
        <v>9</v>
      </c>
      <c r="V78" s="14">
        <v>10</v>
      </c>
      <c r="W78" s="14">
        <v>0</v>
      </c>
      <c r="X78" s="14">
        <v>8</v>
      </c>
      <c r="Y78" s="14">
        <v>10</v>
      </c>
      <c r="Z78" s="14">
        <v>9</v>
      </c>
      <c r="AA78" s="14">
        <v>10</v>
      </c>
      <c r="AB78" s="14">
        <v>9</v>
      </c>
      <c r="AC78" s="14">
        <v>8</v>
      </c>
      <c r="AD78" s="14">
        <v>0</v>
      </c>
      <c r="AE78" s="14">
        <v>7</v>
      </c>
      <c r="AF78" s="15">
        <v>10</v>
      </c>
      <c r="AG78" s="15">
        <v>10</v>
      </c>
      <c r="AH78" s="15">
        <v>10</v>
      </c>
      <c r="AI78" s="15">
        <v>7</v>
      </c>
      <c r="AJ78" s="5"/>
      <c r="AK78" s="22">
        <f t="shared" si="0"/>
        <v>0</v>
      </c>
      <c r="AL78" s="22">
        <f t="shared" si="1"/>
        <v>0</v>
      </c>
      <c r="AM78" s="22">
        <f t="shared" si="2"/>
        <v>0</v>
      </c>
      <c r="AN78" s="22">
        <f t="shared" si="3"/>
        <v>15</v>
      </c>
      <c r="AO78" s="23">
        <f t="shared" si="4"/>
        <v>10</v>
      </c>
      <c r="AP78" s="24">
        <f t="shared" si="5"/>
        <v>4</v>
      </c>
    </row>
    <row r="79" spans="1:42" ht="12.75" customHeight="1">
      <c r="A79" s="19">
        <v>28</v>
      </c>
      <c r="B79" s="20" t="s">
        <v>30</v>
      </c>
      <c r="C79" s="25" t="s">
        <v>61</v>
      </c>
      <c r="D79" s="1">
        <v>10</v>
      </c>
      <c r="E79" s="1">
        <v>8</v>
      </c>
      <c r="F79" s="1">
        <v>8</v>
      </c>
      <c r="G79" s="1">
        <v>8</v>
      </c>
      <c r="H79" s="1">
        <v>6</v>
      </c>
      <c r="I79" s="1">
        <v>10</v>
      </c>
      <c r="J79" s="1">
        <v>8</v>
      </c>
      <c r="K79" s="1">
        <v>10</v>
      </c>
      <c r="L79" s="1">
        <v>8</v>
      </c>
      <c r="M79" s="1">
        <v>10</v>
      </c>
      <c r="N79" s="1">
        <v>10</v>
      </c>
      <c r="O79" s="1">
        <v>10</v>
      </c>
      <c r="P79" s="1">
        <v>10</v>
      </c>
      <c r="Q79" s="14">
        <v>9</v>
      </c>
      <c r="R79" s="14">
        <v>0</v>
      </c>
      <c r="S79" s="14">
        <v>10</v>
      </c>
      <c r="T79" s="14">
        <v>10</v>
      </c>
      <c r="U79" s="14">
        <v>8</v>
      </c>
      <c r="V79" s="14">
        <v>10</v>
      </c>
      <c r="W79" s="14">
        <v>7</v>
      </c>
      <c r="X79" s="14">
        <v>10</v>
      </c>
      <c r="Y79" s="14">
        <v>7</v>
      </c>
      <c r="Z79" s="14">
        <v>9</v>
      </c>
      <c r="AA79" s="14">
        <v>9</v>
      </c>
      <c r="AB79" s="14">
        <v>9</v>
      </c>
      <c r="AC79" s="14">
        <v>10</v>
      </c>
      <c r="AD79" s="14">
        <v>10</v>
      </c>
      <c r="AE79" s="14">
        <v>9</v>
      </c>
      <c r="AF79" s="15">
        <v>9</v>
      </c>
      <c r="AG79" s="15">
        <v>10</v>
      </c>
      <c r="AH79" s="15">
        <v>10</v>
      </c>
      <c r="AI79" s="15">
        <v>8</v>
      </c>
      <c r="AJ79" s="5"/>
      <c r="AK79" s="22">
        <f t="shared" si="0"/>
        <v>0</v>
      </c>
      <c r="AL79" s="22">
        <f t="shared" si="1"/>
        <v>0</v>
      </c>
      <c r="AM79" s="22">
        <f t="shared" si="2"/>
        <v>1</v>
      </c>
      <c r="AN79" s="22">
        <f t="shared" si="3"/>
        <v>14</v>
      </c>
      <c r="AO79" s="23">
        <f t="shared" si="4"/>
        <v>13</v>
      </c>
      <c r="AP79" s="24">
        <f t="shared" si="5"/>
        <v>1</v>
      </c>
    </row>
    <row r="80" spans="1:42" ht="15">
      <c r="A80" s="19"/>
      <c r="B80" s="20" t="s">
        <v>32</v>
      </c>
      <c r="C80" s="25"/>
      <c r="D80" s="1">
        <v>10</v>
      </c>
      <c r="E80" s="1">
        <v>10</v>
      </c>
      <c r="F80" s="1">
        <v>10</v>
      </c>
      <c r="G80" s="1">
        <v>0</v>
      </c>
      <c r="H80" s="1">
        <v>8</v>
      </c>
      <c r="I80" s="1">
        <v>10</v>
      </c>
      <c r="J80" s="1">
        <v>10</v>
      </c>
      <c r="K80" s="1">
        <v>10</v>
      </c>
      <c r="L80" s="1">
        <v>10</v>
      </c>
      <c r="M80" s="1">
        <v>10</v>
      </c>
      <c r="N80" s="1">
        <v>10</v>
      </c>
      <c r="O80" s="1">
        <v>10</v>
      </c>
      <c r="P80" s="1">
        <v>10</v>
      </c>
      <c r="Q80" s="14">
        <v>10</v>
      </c>
      <c r="R80" s="14">
        <v>0</v>
      </c>
      <c r="S80" s="14">
        <v>10</v>
      </c>
      <c r="T80" s="14">
        <v>10</v>
      </c>
      <c r="U80" s="14">
        <v>9</v>
      </c>
      <c r="V80" s="14">
        <v>10</v>
      </c>
      <c r="W80" s="14">
        <v>0</v>
      </c>
      <c r="X80" s="14">
        <v>10</v>
      </c>
      <c r="Y80" s="14">
        <v>10</v>
      </c>
      <c r="Z80" s="14">
        <v>9</v>
      </c>
      <c r="AA80" s="14">
        <v>9</v>
      </c>
      <c r="AB80" s="14">
        <v>8</v>
      </c>
      <c r="AC80" s="14">
        <v>10</v>
      </c>
      <c r="AD80" s="14">
        <v>10</v>
      </c>
      <c r="AE80" s="14">
        <v>10</v>
      </c>
      <c r="AF80" s="15">
        <v>10</v>
      </c>
      <c r="AG80" s="15">
        <v>10</v>
      </c>
      <c r="AH80" s="15">
        <v>10</v>
      </c>
      <c r="AI80" s="15">
        <v>0</v>
      </c>
      <c r="AJ80" s="5"/>
      <c r="AK80" s="22">
        <f t="shared" si="0"/>
        <v>0</v>
      </c>
      <c r="AL80" s="22">
        <f t="shared" si="1"/>
        <v>0</v>
      </c>
      <c r="AM80" s="22">
        <f t="shared" si="2"/>
        <v>0</v>
      </c>
      <c r="AN80" s="22">
        <f t="shared" si="3"/>
        <v>5</v>
      </c>
      <c r="AO80" s="23">
        <f t="shared" si="4"/>
        <v>21</v>
      </c>
      <c r="AP80" s="24">
        <f t="shared" si="5"/>
        <v>3</v>
      </c>
    </row>
    <row r="81" spans="1:42" ht="12.75" customHeight="1">
      <c r="A81" s="19">
        <v>29</v>
      </c>
      <c r="B81" s="20" t="s">
        <v>30</v>
      </c>
      <c r="C81" s="25" t="s">
        <v>62</v>
      </c>
      <c r="D81" s="1">
        <v>7</v>
      </c>
      <c r="E81" s="1">
        <v>10</v>
      </c>
      <c r="F81" s="1">
        <v>10</v>
      </c>
      <c r="G81" s="1">
        <v>7</v>
      </c>
      <c r="H81" s="1">
        <v>7</v>
      </c>
      <c r="I81" s="1">
        <v>10</v>
      </c>
      <c r="J81" s="1">
        <v>7</v>
      </c>
      <c r="K81" s="1">
        <v>10</v>
      </c>
      <c r="L81" s="1">
        <v>10</v>
      </c>
      <c r="M81" s="1">
        <v>10</v>
      </c>
      <c r="N81" s="1">
        <v>8</v>
      </c>
      <c r="O81" s="1">
        <v>7</v>
      </c>
      <c r="P81" s="1">
        <v>10</v>
      </c>
      <c r="Q81" s="14">
        <v>9</v>
      </c>
      <c r="R81" s="14">
        <v>8</v>
      </c>
      <c r="S81" s="14">
        <v>8</v>
      </c>
      <c r="T81" s="14">
        <v>7</v>
      </c>
      <c r="U81" s="14">
        <v>7</v>
      </c>
      <c r="V81" s="14">
        <v>10</v>
      </c>
      <c r="W81" s="14">
        <v>5</v>
      </c>
      <c r="X81" s="14">
        <v>10</v>
      </c>
      <c r="Y81" s="14">
        <v>5</v>
      </c>
      <c r="Z81" s="14">
        <v>7</v>
      </c>
      <c r="AA81" s="14">
        <v>8</v>
      </c>
      <c r="AB81" s="14">
        <v>9</v>
      </c>
      <c r="AC81" s="14">
        <v>10</v>
      </c>
      <c r="AD81" s="14">
        <v>0</v>
      </c>
      <c r="AE81" s="14">
        <v>10</v>
      </c>
      <c r="AF81" s="15">
        <v>10</v>
      </c>
      <c r="AG81" s="15">
        <v>10</v>
      </c>
      <c r="AH81" s="15">
        <v>10</v>
      </c>
      <c r="AI81" s="15">
        <v>7</v>
      </c>
      <c r="AJ81" s="5"/>
      <c r="AK81" s="22">
        <f t="shared" si="0"/>
        <v>0</v>
      </c>
      <c r="AL81" s="22">
        <f t="shared" si="1"/>
        <v>0</v>
      </c>
      <c r="AM81" s="22">
        <f t="shared" si="2"/>
        <v>2</v>
      </c>
      <c r="AN81" s="22">
        <f t="shared" si="3"/>
        <v>14</v>
      </c>
      <c r="AO81" s="23">
        <f t="shared" si="4"/>
        <v>12</v>
      </c>
      <c r="AP81" s="24">
        <f t="shared" si="5"/>
        <v>1</v>
      </c>
    </row>
    <row r="82" spans="1:42" ht="15">
      <c r="A82" s="19"/>
      <c r="B82" s="20" t="s">
        <v>32</v>
      </c>
      <c r="C82" s="25"/>
      <c r="D82" s="1">
        <v>9</v>
      </c>
      <c r="E82" s="1">
        <v>10</v>
      </c>
      <c r="F82" s="1">
        <v>10</v>
      </c>
      <c r="G82" s="1">
        <v>0</v>
      </c>
      <c r="H82" s="1">
        <v>7</v>
      </c>
      <c r="I82" s="1">
        <v>10</v>
      </c>
      <c r="J82" s="1">
        <v>9</v>
      </c>
      <c r="K82" s="1">
        <v>10</v>
      </c>
      <c r="L82" s="1">
        <v>10</v>
      </c>
      <c r="M82" s="1">
        <v>8</v>
      </c>
      <c r="N82" s="1">
        <v>8</v>
      </c>
      <c r="O82" s="1">
        <v>10</v>
      </c>
      <c r="P82" s="1">
        <v>10</v>
      </c>
      <c r="Q82" s="14">
        <v>10</v>
      </c>
      <c r="R82" s="14">
        <v>8</v>
      </c>
      <c r="S82" s="14">
        <v>9</v>
      </c>
      <c r="T82" s="14">
        <v>9</v>
      </c>
      <c r="U82" s="14">
        <v>9</v>
      </c>
      <c r="V82" s="14">
        <v>10</v>
      </c>
      <c r="W82" s="14">
        <v>0</v>
      </c>
      <c r="X82" s="14">
        <v>8</v>
      </c>
      <c r="Y82" s="14">
        <v>10</v>
      </c>
      <c r="Z82" s="14">
        <v>9</v>
      </c>
      <c r="AA82" s="14">
        <v>8</v>
      </c>
      <c r="AB82" s="14">
        <v>9</v>
      </c>
      <c r="AC82" s="14">
        <v>10</v>
      </c>
      <c r="AD82" s="14">
        <v>0</v>
      </c>
      <c r="AE82" s="14">
        <v>10</v>
      </c>
      <c r="AF82" s="15">
        <v>9</v>
      </c>
      <c r="AG82" s="15">
        <v>10</v>
      </c>
      <c r="AH82" s="15">
        <v>10</v>
      </c>
      <c r="AI82" s="15">
        <v>10</v>
      </c>
      <c r="AJ82" s="5"/>
      <c r="AK82" s="22">
        <f t="shared" si="0"/>
        <v>0</v>
      </c>
      <c r="AL82" s="22">
        <f t="shared" si="1"/>
        <v>0</v>
      </c>
      <c r="AM82" s="22">
        <f t="shared" si="2"/>
        <v>0</v>
      </c>
      <c r="AN82" s="22">
        <f t="shared" si="3"/>
        <v>14</v>
      </c>
      <c r="AO82" s="23">
        <f t="shared" si="4"/>
        <v>12</v>
      </c>
      <c r="AP82" s="24">
        <f t="shared" si="5"/>
        <v>3</v>
      </c>
    </row>
    <row r="83" spans="1:42" ht="12.75" customHeight="1">
      <c r="A83" s="19">
        <v>30</v>
      </c>
      <c r="B83" s="20" t="s">
        <v>30</v>
      </c>
      <c r="C83" s="25" t="s">
        <v>63</v>
      </c>
      <c r="D83" s="1">
        <v>10</v>
      </c>
      <c r="E83" s="1">
        <v>10</v>
      </c>
      <c r="F83" s="1">
        <v>10</v>
      </c>
      <c r="G83" s="1">
        <v>6</v>
      </c>
      <c r="H83" s="1">
        <v>9</v>
      </c>
      <c r="I83" s="1">
        <v>10</v>
      </c>
      <c r="J83" s="1">
        <v>7</v>
      </c>
      <c r="K83" s="1">
        <v>5</v>
      </c>
      <c r="L83" s="1">
        <v>8</v>
      </c>
      <c r="M83" s="1">
        <v>8</v>
      </c>
      <c r="N83" s="1">
        <v>10</v>
      </c>
      <c r="O83" s="1">
        <v>10</v>
      </c>
      <c r="P83" s="1">
        <v>10</v>
      </c>
      <c r="Q83" s="14">
        <v>10</v>
      </c>
      <c r="R83" s="14">
        <v>8</v>
      </c>
      <c r="S83" s="14">
        <v>10</v>
      </c>
      <c r="T83" s="14">
        <v>10</v>
      </c>
      <c r="U83" s="14">
        <v>9</v>
      </c>
      <c r="V83" s="14">
        <v>10</v>
      </c>
      <c r="W83" s="14">
        <v>10</v>
      </c>
      <c r="X83" s="14">
        <v>10</v>
      </c>
      <c r="Y83" s="14">
        <v>9</v>
      </c>
      <c r="Z83" s="14">
        <v>9</v>
      </c>
      <c r="AA83" s="14">
        <v>10</v>
      </c>
      <c r="AB83" s="14">
        <v>9</v>
      </c>
      <c r="AC83" s="14">
        <v>10</v>
      </c>
      <c r="AD83" s="14">
        <v>10</v>
      </c>
      <c r="AE83" s="14">
        <v>10</v>
      </c>
      <c r="AF83" s="15">
        <v>8</v>
      </c>
      <c r="AG83" s="15">
        <v>10</v>
      </c>
      <c r="AH83" s="15">
        <v>10</v>
      </c>
      <c r="AI83" s="15">
        <v>0</v>
      </c>
      <c r="AJ83" s="5"/>
      <c r="AK83" s="22">
        <f t="shared" si="0"/>
        <v>0</v>
      </c>
      <c r="AL83" s="22">
        <f t="shared" si="1"/>
        <v>0</v>
      </c>
      <c r="AM83" s="22">
        <f t="shared" si="2"/>
        <v>2</v>
      </c>
      <c r="AN83" s="22">
        <f t="shared" si="3"/>
        <v>10</v>
      </c>
      <c r="AO83" s="23">
        <f t="shared" si="4"/>
        <v>17</v>
      </c>
      <c r="AP83" s="24">
        <f t="shared" si="5"/>
        <v>0</v>
      </c>
    </row>
    <row r="84" spans="1:42" ht="15">
      <c r="A84" s="19"/>
      <c r="B84" s="20" t="s">
        <v>32</v>
      </c>
      <c r="C84" s="25"/>
      <c r="D84" s="1">
        <v>10</v>
      </c>
      <c r="E84" s="1">
        <v>10</v>
      </c>
      <c r="F84" s="1">
        <v>10</v>
      </c>
      <c r="G84" s="1">
        <v>0</v>
      </c>
      <c r="H84" s="1">
        <v>9</v>
      </c>
      <c r="I84" s="1">
        <v>10</v>
      </c>
      <c r="J84" s="1">
        <v>9</v>
      </c>
      <c r="K84" s="1">
        <v>9</v>
      </c>
      <c r="L84" s="1">
        <v>10</v>
      </c>
      <c r="M84" s="1">
        <v>8</v>
      </c>
      <c r="N84" s="1">
        <v>10</v>
      </c>
      <c r="O84" s="1">
        <v>10</v>
      </c>
      <c r="P84" s="1">
        <v>10</v>
      </c>
      <c r="Q84" s="14">
        <v>10</v>
      </c>
      <c r="R84" s="14">
        <v>7</v>
      </c>
      <c r="S84" s="14">
        <v>10</v>
      </c>
      <c r="T84" s="14">
        <v>9</v>
      </c>
      <c r="U84" s="14">
        <v>9</v>
      </c>
      <c r="V84" s="14">
        <v>10</v>
      </c>
      <c r="W84" s="14">
        <v>0</v>
      </c>
      <c r="X84" s="14">
        <v>10</v>
      </c>
      <c r="Y84" s="14">
        <v>10</v>
      </c>
      <c r="Z84" s="14">
        <v>9</v>
      </c>
      <c r="AA84" s="14">
        <v>10</v>
      </c>
      <c r="AB84" s="14">
        <v>9</v>
      </c>
      <c r="AC84" s="14">
        <v>10</v>
      </c>
      <c r="AD84" s="14">
        <v>10</v>
      </c>
      <c r="AE84" s="14">
        <v>10</v>
      </c>
      <c r="AF84" s="15">
        <v>9</v>
      </c>
      <c r="AG84" s="15">
        <v>10</v>
      </c>
      <c r="AH84" s="15">
        <v>10</v>
      </c>
      <c r="AI84" s="15">
        <v>8</v>
      </c>
      <c r="AJ84" s="5"/>
      <c r="AK84" s="22">
        <f t="shared" si="0"/>
        <v>0</v>
      </c>
      <c r="AL84" s="22">
        <f t="shared" si="1"/>
        <v>0</v>
      </c>
      <c r="AM84" s="22">
        <f t="shared" si="2"/>
        <v>0</v>
      </c>
      <c r="AN84" s="22">
        <f t="shared" si="3"/>
        <v>10</v>
      </c>
      <c r="AO84" s="23">
        <f t="shared" si="4"/>
        <v>17</v>
      </c>
      <c r="AP84" s="24">
        <f t="shared" si="5"/>
        <v>2</v>
      </c>
    </row>
    <row r="85" spans="1:42" ht="12.75" customHeight="1">
      <c r="A85" s="19">
        <v>31</v>
      </c>
      <c r="B85" s="20" t="s">
        <v>30</v>
      </c>
      <c r="C85" s="25" t="s">
        <v>64</v>
      </c>
      <c r="D85" s="1">
        <v>10</v>
      </c>
      <c r="E85" s="1">
        <v>10</v>
      </c>
      <c r="F85" s="1">
        <v>10</v>
      </c>
      <c r="G85" s="1">
        <v>6</v>
      </c>
      <c r="H85" s="1">
        <v>9</v>
      </c>
      <c r="I85" s="1">
        <v>10</v>
      </c>
      <c r="J85" s="1">
        <v>7</v>
      </c>
      <c r="K85" s="1">
        <v>5</v>
      </c>
      <c r="L85" s="1">
        <v>7</v>
      </c>
      <c r="M85" s="1">
        <v>8</v>
      </c>
      <c r="N85" s="1">
        <v>7</v>
      </c>
      <c r="O85" s="1">
        <v>9</v>
      </c>
      <c r="P85" s="1">
        <v>6</v>
      </c>
      <c r="Q85" s="14">
        <v>10</v>
      </c>
      <c r="R85" s="14">
        <v>8</v>
      </c>
      <c r="S85" s="14">
        <v>10</v>
      </c>
      <c r="T85" s="14">
        <v>8</v>
      </c>
      <c r="U85" s="14">
        <v>9</v>
      </c>
      <c r="V85" s="14">
        <v>10</v>
      </c>
      <c r="W85" s="14">
        <v>9</v>
      </c>
      <c r="X85" s="14">
        <v>10</v>
      </c>
      <c r="Y85" s="14">
        <v>2</v>
      </c>
      <c r="Z85" s="14">
        <v>9</v>
      </c>
      <c r="AA85" s="14">
        <v>7</v>
      </c>
      <c r="AB85" s="14">
        <v>7</v>
      </c>
      <c r="AC85" s="14">
        <v>8</v>
      </c>
      <c r="AD85" s="14">
        <v>10</v>
      </c>
      <c r="AE85" s="14">
        <v>7</v>
      </c>
      <c r="AF85" s="15">
        <v>7</v>
      </c>
      <c r="AG85" s="15">
        <v>10</v>
      </c>
      <c r="AH85" s="15">
        <v>8</v>
      </c>
      <c r="AI85" s="15">
        <v>4</v>
      </c>
      <c r="AJ85" s="5"/>
      <c r="AK85" s="22">
        <f t="shared" si="0"/>
        <v>1</v>
      </c>
      <c r="AL85" s="22">
        <f t="shared" si="1"/>
        <v>0</v>
      </c>
      <c r="AM85" s="22">
        <f t="shared" si="2"/>
        <v>3</v>
      </c>
      <c r="AN85" s="22">
        <f t="shared" si="3"/>
        <v>16</v>
      </c>
      <c r="AO85" s="23">
        <f t="shared" si="4"/>
        <v>9</v>
      </c>
      <c r="AP85" s="24">
        <f t="shared" si="5"/>
        <v>0</v>
      </c>
    </row>
    <row r="86" spans="1:42" ht="15">
      <c r="A86" s="19"/>
      <c r="B86" s="20" t="s">
        <v>32</v>
      </c>
      <c r="C86" s="25"/>
      <c r="D86" s="1">
        <v>10</v>
      </c>
      <c r="E86" s="1">
        <v>10</v>
      </c>
      <c r="F86" s="1">
        <v>10</v>
      </c>
      <c r="G86" s="1">
        <v>0</v>
      </c>
      <c r="H86" s="1">
        <v>9</v>
      </c>
      <c r="I86" s="1">
        <v>10</v>
      </c>
      <c r="J86" s="1">
        <v>9</v>
      </c>
      <c r="K86" s="1">
        <v>9</v>
      </c>
      <c r="L86" s="1">
        <v>10</v>
      </c>
      <c r="M86" s="1">
        <v>8</v>
      </c>
      <c r="N86" s="1">
        <v>10</v>
      </c>
      <c r="O86" s="1">
        <v>10</v>
      </c>
      <c r="P86" s="1">
        <v>10</v>
      </c>
      <c r="Q86" s="14">
        <v>10</v>
      </c>
      <c r="R86" s="14">
        <v>7</v>
      </c>
      <c r="S86" s="14">
        <v>10</v>
      </c>
      <c r="T86" s="14">
        <v>9</v>
      </c>
      <c r="U86" s="14">
        <v>9</v>
      </c>
      <c r="V86" s="14">
        <v>10</v>
      </c>
      <c r="W86" s="14">
        <v>0</v>
      </c>
      <c r="X86" s="14">
        <v>7</v>
      </c>
      <c r="Y86" s="14">
        <v>10</v>
      </c>
      <c r="Z86" s="14">
        <v>9</v>
      </c>
      <c r="AA86" s="14">
        <v>7</v>
      </c>
      <c r="AB86" s="14">
        <v>9</v>
      </c>
      <c r="AC86" s="14">
        <v>8</v>
      </c>
      <c r="AD86" s="14">
        <v>10</v>
      </c>
      <c r="AE86" s="14">
        <v>10</v>
      </c>
      <c r="AF86" s="15">
        <v>9</v>
      </c>
      <c r="AG86" s="15">
        <v>10</v>
      </c>
      <c r="AH86" s="15">
        <v>10</v>
      </c>
      <c r="AI86" s="15">
        <v>3</v>
      </c>
      <c r="AJ86" s="5"/>
      <c r="AK86" s="22">
        <f t="shared" si="0"/>
        <v>0</v>
      </c>
      <c r="AL86" s="22">
        <f t="shared" si="1"/>
        <v>0</v>
      </c>
      <c r="AM86" s="22">
        <f t="shared" si="2"/>
        <v>0</v>
      </c>
      <c r="AN86" s="22">
        <f t="shared" si="3"/>
        <v>13</v>
      </c>
      <c r="AO86" s="23">
        <f t="shared" si="4"/>
        <v>14</v>
      </c>
      <c r="AP86" s="24">
        <f t="shared" si="5"/>
        <v>2</v>
      </c>
    </row>
    <row r="87" spans="1:42" ht="12.75" customHeight="1">
      <c r="A87" s="19">
        <v>32</v>
      </c>
      <c r="B87" s="20" t="s">
        <v>30</v>
      </c>
      <c r="C87" s="25" t="s">
        <v>65</v>
      </c>
      <c r="D87" s="1">
        <v>10</v>
      </c>
      <c r="E87" s="1">
        <v>10</v>
      </c>
      <c r="F87" s="1">
        <v>10</v>
      </c>
      <c r="G87" s="1">
        <v>8</v>
      </c>
      <c r="H87" s="1">
        <v>9</v>
      </c>
      <c r="I87" s="1">
        <v>10</v>
      </c>
      <c r="J87" s="1">
        <v>9</v>
      </c>
      <c r="K87" s="1">
        <v>10</v>
      </c>
      <c r="L87" s="1">
        <v>10</v>
      </c>
      <c r="M87" s="1">
        <v>10</v>
      </c>
      <c r="N87" s="1">
        <v>10</v>
      </c>
      <c r="O87" s="1">
        <v>10</v>
      </c>
      <c r="P87" s="1">
        <v>10</v>
      </c>
      <c r="Q87" s="14">
        <v>9</v>
      </c>
      <c r="R87" s="14">
        <v>8</v>
      </c>
      <c r="S87" s="14">
        <v>10</v>
      </c>
      <c r="T87" s="14">
        <v>10</v>
      </c>
      <c r="U87" s="14">
        <v>9</v>
      </c>
      <c r="V87" s="14">
        <v>10</v>
      </c>
      <c r="W87" s="14">
        <v>10</v>
      </c>
      <c r="X87" s="14">
        <v>10</v>
      </c>
      <c r="Y87" s="14">
        <v>9</v>
      </c>
      <c r="Z87" s="14">
        <v>9</v>
      </c>
      <c r="AA87" s="14">
        <v>10</v>
      </c>
      <c r="AB87" s="14">
        <v>10</v>
      </c>
      <c r="AC87" s="14">
        <v>10</v>
      </c>
      <c r="AD87" s="14">
        <v>10</v>
      </c>
      <c r="AE87" s="14">
        <v>10</v>
      </c>
      <c r="AF87" s="15">
        <v>10</v>
      </c>
      <c r="AG87" s="15">
        <v>10</v>
      </c>
      <c r="AH87" s="15">
        <v>9</v>
      </c>
      <c r="AI87" s="15">
        <v>7</v>
      </c>
      <c r="AJ87" s="5"/>
      <c r="AK87" s="22">
        <f t="shared" si="0"/>
        <v>0</v>
      </c>
      <c r="AL87" s="22">
        <f t="shared" si="1"/>
        <v>0</v>
      </c>
      <c r="AM87" s="22">
        <f t="shared" si="2"/>
        <v>0</v>
      </c>
      <c r="AN87" s="22">
        <f t="shared" si="3"/>
        <v>8</v>
      </c>
      <c r="AO87" s="23">
        <f t="shared" si="4"/>
        <v>21</v>
      </c>
      <c r="AP87" s="24">
        <f t="shared" si="5"/>
        <v>0</v>
      </c>
    </row>
    <row r="88" spans="1:42" ht="15">
      <c r="A88" s="19"/>
      <c r="B88" s="20" t="s">
        <v>32</v>
      </c>
      <c r="C88" s="25"/>
      <c r="D88" s="1">
        <v>10</v>
      </c>
      <c r="E88" s="1">
        <v>10</v>
      </c>
      <c r="F88" s="1">
        <v>10</v>
      </c>
      <c r="G88" s="1">
        <v>0</v>
      </c>
      <c r="H88" s="1">
        <v>9</v>
      </c>
      <c r="I88" s="1">
        <v>10</v>
      </c>
      <c r="J88" s="1">
        <v>10</v>
      </c>
      <c r="K88" s="1">
        <v>10</v>
      </c>
      <c r="L88" s="1">
        <v>10</v>
      </c>
      <c r="M88" s="1">
        <v>9</v>
      </c>
      <c r="N88" s="1">
        <v>10</v>
      </c>
      <c r="O88" s="1">
        <v>10</v>
      </c>
      <c r="P88" s="1">
        <v>10</v>
      </c>
      <c r="Q88" s="14">
        <v>10</v>
      </c>
      <c r="R88" s="14">
        <v>8</v>
      </c>
      <c r="S88" s="14">
        <v>10</v>
      </c>
      <c r="T88" s="14">
        <v>10</v>
      </c>
      <c r="U88" s="14">
        <v>9</v>
      </c>
      <c r="V88" s="14">
        <v>10</v>
      </c>
      <c r="W88" s="14">
        <v>0</v>
      </c>
      <c r="X88" s="14">
        <v>9</v>
      </c>
      <c r="Y88" s="14">
        <v>10</v>
      </c>
      <c r="Z88" s="14">
        <v>9</v>
      </c>
      <c r="AA88" s="14">
        <v>10</v>
      </c>
      <c r="AB88" s="14">
        <v>8</v>
      </c>
      <c r="AC88" s="14">
        <v>10</v>
      </c>
      <c r="AD88" s="14">
        <v>10</v>
      </c>
      <c r="AE88" s="14">
        <v>10</v>
      </c>
      <c r="AF88" s="15">
        <v>10</v>
      </c>
      <c r="AG88" s="15">
        <v>10</v>
      </c>
      <c r="AH88" s="15">
        <v>10</v>
      </c>
      <c r="AI88" s="15">
        <v>8</v>
      </c>
      <c r="AJ88" s="5"/>
      <c r="AK88" s="22">
        <f t="shared" si="0"/>
        <v>0</v>
      </c>
      <c r="AL88" s="22">
        <f t="shared" si="1"/>
        <v>0</v>
      </c>
      <c r="AM88" s="22">
        <f t="shared" si="2"/>
        <v>0</v>
      </c>
      <c r="AN88" s="22">
        <f t="shared" si="3"/>
        <v>7</v>
      </c>
      <c r="AO88" s="23">
        <f t="shared" si="4"/>
        <v>20</v>
      </c>
      <c r="AP88" s="24">
        <f t="shared" si="5"/>
        <v>2</v>
      </c>
    </row>
    <row r="89" spans="1:42" ht="27" customHeight="1">
      <c r="A89" s="38"/>
      <c r="B89" s="39" t="s">
        <v>66</v>
      </c>
      <c r="C89" s="9" t="s">
        <v>67</v>
      </c>
      <c r="D89" s="1">
        <v>10</v>
      </c>
      <c r="E89" s="1">
        <v>10</v>
      </c>
      <c r="F89" s="1">
        <v>9</v>
      </c>
      <c r="G89" s="1">
        <v>7</v>
      </c>
      <c r="H89" s="1">
        <v>8</v>
      </c>
      <c r="I89" s="1">
        <v>10</v>
      </c>
      <c r="J89" s="1">
        <v>10</v>
      </c>
      <c r="K89" s="1">
        <v>9</v>
      </c>
      <c r="L89" s="1">
        <v>6</v>
      </c>
      <c r="M89" s="1">
        <v>10</v>
      </c>
      <c r="N89" s="1">
        <v>9</v>
      </c>
      <c r="O89" s="1">
        <v>10</v>
      </c>
      <c r="P89" s="1">
        <v>10</v>
      </c>
      <c r="Q89" s="14">
        <v>10</v>
      </c>
      <c r="R89" s="14">
        <v>9</v>
      </c>
      <c r="S89" s="14">
        <v>10</v>
      </c>
      <c r="T89" s="14">
        <v>9</v>
      </c>
      <c r="U89" s="14">
        <v>9</v>
      </c>
      <c r="V89" s="14">
        <v>10</v>
      </c>
      <c r="W89" s="14">
        <v>9</v>
      </c>
      <c r="X89" s="14">
        <v>10</v>
      </c>
      <c r="Y89" s="14">
        <v>8</v>
      </c>
      <c r="Z89" s="14">
        <v>8</v>
      </c>
      <c r="AA89" s="14">
        <v>10</v>
      </c>
      <c r="AB89" s="14">
        <v>10</v>
      </c>
      <c r="AC89" s="14">
        <v>10</v>
      </c>
      <c r="AD89" s="14">
        <v>10</v>
      </c>
      <c r="AE89" s="14">
        <v>10</v>
      </c>
      <c r="AF89" s="15">
        <v>8</v>
      </c>
      <c r="AG89" s="15">
        <v>10</v>
      </c>
      <c r="AH89" s="15">
        <v>10</v>
      </c>
      <c r="AI89" s="15">
        <v>9</v>
      </c>
      <c r="AJ89" s="5"/>
      <c r="AK89" s="22">
        <f>AK26+AK28+AK30+AK32+AK34+AK36+AK38+AK40+AK42+AK44+AJ45+AK48+AK50+AK52+AK54+AK56+AK58+AK60+AK62+AK64+AK66+AK68+AK70+AK72+AK74+AK76+AK78+AK80+AK82+AK84+AK86+AK88</f>
        <v>1</v>
      </c>
      <c r="AL89" s="22">
        <f>AL26+AL28+AL30+AL32+AL34+AL36+AL38+AL40+AL42+AL44+AL46+AL48+AL50+AL52+AL54+AL56+AL58+AL60+AL62+AL64+AL66+AL68+AL70+AL72+AL74+AL76+AL78+AL80+AL82+AL84+AL86+AL88</f>
        <v>0</v>
      </c>
      <c r="AM89" s="22">
        <f>AM26+AM28+AM30+AM32+AM34+AM36+AM38+AM40+AM42+AM44+AM46+AM48+AM50+AM52+AM54+AM56+AM58+AM60+AM62+AM64+AM66+AM68+AM70+AM72+AM74+AM76+AM78+AM80+AM82+AM84+AM86+AM88</f>
        <v>7</v>
      </c>
      <c r="AN89" s="22">
        <f>AN26+AN28+AN30+AN32+AN34+AN36+AN38+AN40+AN42+AN44+AN46+AN48+AN50+AN52+AN54+AN56+AN58+AN60+AN62+AN64+AN66+AN68+AN70+AN72+AN74+AN76+AN78+AN80+AN82+AN84+AN86+AN88</f>
        <v>358</v>
      </c>
      <c r="AO89" s="23">
        <f>AO26+AO28+AO30+AO32+AO34+AO36+AO38+AO40+AO42+AO44+AO46+AO48+AO50+AO52+AO54+AO56+AO58+AO60+AO62+AO64+AO66+AO68+AO70+AO72+AO74+AO76+AO78+AO80+AO82+AO84+AO86+AO88</f>
        <v>519</v>
      </c>
      <c r="AP89" s="24">
        <f>AP26+AP28+AP30+AP32+AP34+AP36+AP38+AP40+AP42+AP44+AP46+AP48+AP50+AP52+AP54+AP56+AP58+AP60+AP62+AP64+AP66+AP68+AP70+AP72+AP74+AP76+AP78+AP80+AP82+AP84+AP86+AP88</f>
        <v>43</v>
      </c>
    </row>
    <row r="90" spans="1:35" ht="26.25">
      <c r="A90" s="38"/>
      <c r="B90" s="39" t="s">
        <v>68</v>
      </c>
      <c r="C90" s="9" t="s">
        <v>69</v>
      </c>
      <c r="D90" s="1">
        <v>10</v>
      </c>
      <c r="E90" s="1">
        <v>10</v>
      </c>
      <c r="F90" s="1">
        <v>10</v>
      </c>
      <c r="G90" s="1">
        <v>7</v>
      </c>
      <c r="H90" s="1">
        <v>8</v>
      </c>
      <c r="I90" s="1">
        <v>10</v>
      </c>
      <c r="J90" s="1">
        <v>9</v>
      </c>
      <c r="K90" s="1">
        <v>9</v>
      </c>
      <c r="L90" s="1">
        <v>6</v>
      </c>
      <c r="M90" s="1">
        <v>10</v>
      </c>
      <c r="N90" s="1">
        <v>9</v>
      </c>
      <c r="O90" s="1">
        <v>9</v>
      </c>
      <c r="P90" s="1">
        <v>10</v>
      </c>
      <c r="Q90" s="14">
        <v>9</v>
      </c>
      <c r="R90" s="14">
        <v>8</v>
      </c>
      <c r="S90" s="14">
        <v>10</v>
      </c>
      <c r="T90" s="14">
        <v>10</v>
      </c>
      <c r="U90" s="14">
        <v>9</v>
      </c>
      <c r="V90" s="14">
        <v>10</v>
      </c>
      <c r="W90" s="14">
        <v>9</v>
      </c>
      <c r="X90" s="14">
        <v>10</v>
      </c>
      <c r="Y90" s="14">
        <v>6</v>
      </c>
      <c r="Z90" s="14">
        <v>9</v>
      </c>
      <c r="AA90" s="14">
        <v>9</v>
      </c>
      <c r="AB90" s="14">
        <v>10</v>
      </c>
      <c r="AC90" s="14">
        <v>10</v>
      </c>
      <c r="AD90" s="14">
        <v>10</v>
      </c>
      <c r="AE90" s="14">
        <v>10</v>
      </c>
      <c r="AF90" s="15">
        <v>9</v>
      </c>
      <c r="AG90" s="15">
        <v>10</v>
      </c>
      <c r="AH90" s="15">
        <v>10</v>
      </c>
      <c r="AI90" s="15">
        <v>10</v>
      </c>
    </row>
    <row r="91" spans="1:35" ht="24.75">
      <c r="A91" s="38"/>
      <c r="B91" s="39" t="s">
        <v>70</v>
      </c>
      <c r="C91" s="9" t="s">
        <v>71</v>
      </c>
      <c r="Q91" s="14"/>
      <c r="R91" s="14"/>
      <c r="S91" s="14"/>
      <c r="T91" s="14"/>
      <c r="U91" s="14"/>
      <c r="V91" s="14"/>
      <c r="W91" s="14"/>
      <c r="X91" s="14"/>
      <c r="Y91" s="14"/>
      <c r="Z91" s="14"/>
      <c r="AA91" s="14"/>
      <c r="AB91" s="14"/>
      <c r="AC91" s="14"/>
      <c r="AD91" s="14"/>
      <c r="AE91" s="14"/>
      <c r="AF91" s="15"/>
      <c r="AG91" s="15"/>
      <c r="AH91" s="15"/>
      <c r="AI91" s="15"/>
    </row>
    <row r="92" ht="123.75" customHeight="1">
      <c r="C92" s="40" t="s">
        <v>72</v>
      </c>
    </row>
  </sheetData>
  <sheetProtection selectLockedCells="1" selectUnlockedCells="1"/>
  <mergeCells count="67">
    <mergeCell ref="C4:AF4"/>
    <mergeCell ref="C16:AF16"/>
    <mergeCell ref="C24:AF24"/>
    <mergeCell ref="A25:A26"/>
    <mergeCell ref="C25:C26"/>
    <mergeCell ref="A27:A28"/>
    <mergeCell ref="C27:C28"/>
    <mergeCell ref="A29:A30"/>
    <mergeCell ref="C29:C30"/>
    <mergeCell ref="A31:A32"/>
    <mergeCell ref="C31:C32"/>
    <mergeCell ref="A33:A34"/>
    <mergeCell ref="C33:C34"/>
    <mergeCell ref="A35:A36"/>
    <mergeCell ref="C35:C36"/>
    <mergeCell ref="A37:A38"/>
    <mergeCell ref="C37:C38"/>
    <mergeCell ref="A39:A40"/>
    <mergeCell ref="C39:C40"/>
    <mergeCell ref="A41:A42"/>
    <mergeCell ref="C41:C42"/>
    <mergeCell ref="A43:A44"/>
    <mergeCell ref="C43:C44"/>
    <mergeCell ref="A45:A46"/>
    <mergeCell ref="C45:C46"/>
    <mergeCell ref="A47:A48"/>
    <mergeCell ref="C47:C48"/>
    <mergeCell ref="A49:A50"/>
    <mergeCell ref="C49:C50"/>
    <mergeCell ref="A51:A52"/>
    <mergeCell ref="C51:C52"/>
    <mergeCell ref="A53:A54"/>
    <mergeCell ref="C53:C54"/>
    <mergeCell ref="A55:A56"/>
    <mergeCell ref="C55:C56"/>
    <mergeCell ref="A57:A58"/>
    <mergeCell ref="C57:C58"/>
    <mergeCell ref="A59:A60"/>
    <mergeCell ref="C59:C60"/>
    <mergeCell ref="A61:A62"/>
    <mergeCell ref="C61:C62"/>
    <mergeCell ref="A63:A64"/>
    <mergeCell ref="C63:C64"/>
    <mergeCell ref="A65:A66"/>
    <mergeCell ref="C65:C66"/>
    <mergeCell ref="A67:A68"/>
    <mergeCell ref="C67:C68"/>
    <mergeCell ref="A69:A70"/>
    <mergeCell ref="C69:C70"/>
    <mergeCell ref="A71:A72"/>
    <mergeCell ref="C71:C72"/>
    <mergeCell ref="A73:A74"/>
    <mergeCell ref="C73:C74"/>
    <mergeCell ref="A75:A76"/>
    <mergeCell ref="C75:C76"/>
    <mergeCell ref="A77:A78"/>
    <mergeCell ref="C77:C78"/>
    <mergeCell ref="A79:A80"/>
    <mergeCell ref="C79:C80"/>
    <mergeCell ref="A81:A82"/>
    <mergeCell ref="C81:C82"/>
    <mergeCell ref="A83:A84"/>
    <mergeCell ref="C83:C84"/>
    <mergeCell ref="A85:A86"/>
    <mergeCell ref="C85:C86"/>
    <mergeCell ref="A87:A88"/>
    <mergeCell ref="C87:C88"/>
  </mergeCells>
  <printOptions/>
  <pageMargins left="0.7479166666666667" right="0.7479166666666667" top="0.9840277777777777" bottom="0.9840277777777777" header="0.5118055555555555" footer="0.5118055555555555"/>
  <pageSetup horizontalDpi="300" verticalDpi="300" orientation="landscape" paperSize="9" scale="95"/>
</worksheet>
</file>

<file path=xl/worksheets/sheet10.xml><?xml version="1.0" encoding="utf-8"?>
<worksheet xmlns="http://schemas.openxmlformats.org/spreadsheetml/2006/main" xmlns:r="http://schemas.openxmlformats.org/officeDocument/2006/relationships">
  <sheetPr>
    <tabColor indexed="47"/>
  </sheetPr>
  <dimension ref="B2:J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4" ht="22.5" customHeight="1">
      <c r="B2" s="85">
        <f>'c) Per quali motivi avete iscritto il Vostro bambino-bambina'!B2</f>
        <v>0</v>
      </c>
      <c r="C2" s="85"/>
      <c r="D2" s="85"/>
    </row>
    <row r="4" ht="15">
      <c r="F4" s="84"/>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pageMargins left="0.7875" right="0.7875" top="0.7875" bottom="0.7875" header="0.5118055555555555" footer="0.5118055555555555"/>
  <pageSetup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dimension ref="B1:J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spans="2:4" ht="14.25" customHeight="1">
      <c r="B1" s="85">
        <f>'a) SEZIONE DI APPARTENENZA b) COMPILA IL QUESTIONARIO'!B2</f>
        <v>0</v>
      </c>
      <c r="C1" s="85"/>
      <c r="D1" s="85"/>
    </row>
    <row r="2" ht="12.75">
      <c r="C2" s="37"/>
    </row>
    <row r="4" ht="15">
      <c r="F4" s="84" t="s">
        <v>111</v>
      </c>
    </row>
    <row r="5" ht="9.75" customHeight="1"/>
    <row r="6" ht="9" customHeight="1"/>
    <row r="7" spans="9:10" ht="12.75">
      <c r="I7" s="82" t="s">
        <v>112</v>
      </c>
      <c r="J7" s="82">
        <v>2013</v>
      </c>
    </row>
    <row r="38" ht="10.5" customHeight="1"/>
    <row r="39" ht="7.5" customHeight="1"/>
  </sheetData>
  <sheetProtection selectLockedCells="1" selectUnlockedCells="1"/>
  <mergeCells count="1">
    <mergeCell ref="B1:D1"/>
  </mergeCells>
  <printOptions/>
  <pageMargins left="0.7875" right="0.7875" top="0.3090277777777778" bottom="0.4" header="0.5118055555555555" footer="0.5118055555555555"/>
  <pageSetup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85">
        <f>'INFORMAZIONI PREVENTIVE X ISCRIZIONE BAMBINO-In che Modo'!B2</f>
        <v>0</v>
      </c>
      <c r="C2" s="85"/>
      <c r="D2" s="85"/>
      <c r="I2" s="86" t="s">
        <v>116</v>
      </c>
      <c r="J2" s="86"/>
      <c r="K2" s="86"/>
      <c r="L2" s="87">
        <f>calcoli!I28</f>
        <v>0</v>
      </c>
    </row>
    <row r="3" spans="9:12" ht="15.75">
      <c r="I3" s="86" t="s">
        <v>117</v>
      </c>
      <c r="J3" s="86"/>
      <c r="K3" s="86"/>
      <c r="L3" s="87">
        <f>calcoli!I29</f>
        <v>0</v>
      </c>
    </row>
    <row r="4" spans="6:7" ht="12.75" customHeight="1">
      <c r="F4" s="83" t="s">
        <v>118</v>
      </c>
      <c r="G4" s="83"/>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13.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85">
        <f>'ITEM- 1'!B2</f>
        <v>0</v>
      </c>
      <c r="C2" s="85"/>
      <c r="D2" s="85"/>
      <c r="I2" s="86" t="s">
        <v>116</v>
      </c>
      <c r="J2" s="86"/>
      <c r="K2" s="86"/>
      <c r="L2" s="87">
        <f>calcoli!I30</f>
        <v>0</v>
      </c>
    </row>
    <row r="3" spans="9:12" ht="15.75">
      <c r="I3" s="86" t="s">
        <v>117</v>
      </c>
      <c r="J3" s="86"/>
      <c r="K3" s="86"/>
      <c r="L3" s="88">
        <f>calcoli!I31</f>
        <v>0</v>
      </c>
    </row>
    <row r="4" spans="6:12" ht="12.75" customHeight="1">
      <c r="F4" s="83" t="s">
        <v>119</v>
      </c>
      <c r="G4" s="83"/>
      <c r="I4" s="89"/>
      <c r="L4" s="90"/>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 '!B2</f>
        <v>0</v>
      </c>
      <c r="C2" s="91"/>
      <c r="D2" s="91"/>
      <c r="I2" s="86" t="s">
        <v>116</v>
      </c>
      <c r="J2" s="86"/>
      <c r="K2" s="86"/>
      <c r="L2" s="87">
        <f>calcoli!I32</f>
        <v>1</v>
      </c>
    </row>
    <row r="3" spans="9:12" ht="15.75">
      <c r="I3" s="86" t="s">
        <v>117</v>
      </c>
      <c r="J3" s="86"/>
      <c r="K3" s="86"/>
      <c r="L3" s="87">
        <f>calcoli!I33</f>
        <v>1</v>
      </c>
    </row>
    <row r="4" ht="15">
      <c r="F4" s="92" t="s">
        <v>120</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- 3'!B2</f>
        <v>0</v>
      </c>
      <c r="C2" s="91"/>
      <c r="D2" s="91"/>
      <c r="I2" s="86" t="s">
        <v>116</v>
      </c>
      <c r="J2" s="86"/>
      <c r="K2" s="86"/>
      <c r="L2" s="87">
        <f>calcoli!I34</f>
        <v>0</v>
      </c>
    </row>
    <row r="3" spans="9:12" ht="15.75">
      <c r="I3" s="86" t="s">
        <v>117</v>
      </c>
      <c r="J3" s="86"/>
      <c r="K3" s="86"/>
      <c r="L3" s="93">
        <f>calcoli!I35</f>
        <v>0</v>
      </c>
    </row>
    <row r="4" ht="15">
      <c r="F4" s="92" t="s">
        <v>121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16.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- 4'!B2</f>
        <v>0</v>
      </c>
      <c r="C2" s="91"/>
      <c r="D2" s="91"/>
      <c r="I2" s="86" t="s">
        <v>116</v>
      </c>
      <c r="J2" s="86"/>
      <c r="K2" s="86"/>
      <c r="L2" s="87">
        <f>calcoli!I36</f>
        <v>0</v>
      </c>
    </row>
    <row r="3" spans="9:12" ht="15.75">
      <c r="I3" s="86" t="s">
        <v>117</v>
      </c>
      <c r="J3" s="86"/>
      <c r="K3" s="86"/>
      <c r="L3" s="87">
        <f>calcoli!I37</f>
        <v>0</v>
      </c>
    </row>
    <row r="4" ht="15">
      <c r="F4" s="92" t="s">
        <v>122</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17.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- 5'!B2</f>
        <v>0</v>
      </c>
      <c r="C2" s="91"/>
      <c r="D2" s="91"/>
      <c r="I2" s="86" t="s">
        <v>116</v>
      </c>
      <c r="J2" s="86"/>
      <c r="K2" s="86"/>
      <c r="L2" s="87">
        <f>calcoli!I38</f>
        <v>0</v>
      </c>
    </row>
    <row r="3" spans="9:12" ht="15.75">
      <c r="I3" s="86" t="s">
        <v>117</v>
      </c>
      <c r="J3" s="86"/>
      <c r="K3" s="86"/>
      <c r="L3" s="93">
        <f>calcoli!I39</f>
        <v>0</v>
      </c>
    </row>
    <row r="4" ht="15">
      <c r="F4" s="92" t="s">
        <v>123</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- 6'!B2</f>
        <v>0</v>
      </c>
      <c r="C2" s="91"/>
      <c r="D2" s="91"/>
      <c r="I2" s="86" t="s">
        <v>116</v>
      </c>
      <c r="J2" s="86"/>
      <c r="K2" s="86"/>
      <c r="L2" s="87">
        <f>calcoli!I40</f>
        <v>0</v>
      </c>
    </row>
    <row r="3" spans="9:12" ht="15.75">
      <c r="I3" s="86" t="s">
        <v>117</v>
      </c>
      <c r="J3" s="86"/>
      <c r="K3" s="86"/>
      <c r="L3" s="87">
        <f>calcoli!I41</f>
        <v>0</v>
      </c>
    </row>
    <row r="4" ht="15">
      <c r="F4" s="92" t="s">
        <v>124</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19.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- 7'!B2</f>
        <v>0</v>
      </c>
      <c r="C2" s="91"/>
      <c r="D2" s="91"/>
      <c r="I2" s="86" t="s">
        <v>116</v>
      </c>
      <c r="J2" s="86"/>
      <c r="K2" s="86"/>
      <c r="L2" s="87">
        <f>calcoli!I42</f>
        <v>0</v>
      </c>
    </row>
    <row r="3" spans="6:12" ht="15.75">
      <c r="F3" s="37"/>
      <c r="I3" s="86" t="s">
        <v>117</v>
      </c>
      <c r="J3" s="86"/>
      <c r="K3" s="86"/>
      <c r="L3" s="93">
        <f>calcoli!I43</f>
        <v>0</v>
      </c>
    </row>
    <row r="4" ht="15">
      <c r="F4" s="92" t="s">
        <v>125</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A100"/>
  <sheetViews>
    <sheetView tabSelected="1" workbookViewId="0" topLeftCell="D70">
      <selection activeCell="I96" sqref="I96"/>
    </sheetView>
  </sheetViews>
  <sheetFormatPr defaultColWidth="9.140625" defaultRowHeight="12.75"/>
  <cols>
    <col min="1" max="1" width="6.00390625" style="0" customWidth="1"/>
    <col min="2" max="2" width="11.421875" style="0" customWidth="1"/>
    <col min="3" max="3" width="53.140625" style="0" customWidth="1"/>
    <col min="4" max="4" width="13.00390625" style="0" customWidth="1"/>
    <col min="5" max="5" width="16.421875" style="0" customWidth="1"/>
    <col min="6" max="6" width="15.421875" style="0" customWidth="1"/>
    <col min="7" max="7" width="14.421875" style="0" customWidth="1"/>
    <col min="8" max="8" width="14.140625" style="0" customWidth="1"/>
    <col min="9" max="9" width="19.421875" style="0" customWidth="1"/>
    <col min="10" max="10" width="23.00390625" style="0" customWidth="1"/>
    <col min="11" max="11" width="13.140625" style="0" customWidth="1"/>
    <col min="12" max="12" width="10.421875" style="0" customWidth="1"/>
    <col min="13" max="13" width="18.421875" style="0" customWidth="1"/>
    <col min="14" max="14" width="13.421875" style="0" customWidth="1"/>
    <col min="15" max="15" width="19.421875" style="0" customWidth="1"/>
    <col min="16" max="16" width="16.421875" style="0" customWidth="1"/>
    <col min="17" max="17" width="18.421875" style="0" customWidth="1"/>
    <col min="18" max="18" width="11.421875" style="0" customWidth="1"/>
  </cols>
  <sheetData>
    <row r="1" spans="3:17" ht="17.25" customHeight="1">
      <c r="C1" s="41" t="s">
        <v>73</v>
      </c>
      <c r="D1" s="42">
        <v>32</v>
      </c>
      <c r="I1" s="42"/>
      <c r="L1" s="42"/>
      <c r="M1" s="42"/>
      <c r="N1" s="43"/>
      <c r="O1" s="43"/>
      <c r="P1" s="44"/>
      <c r="Q1" s="42"/>
    </row>
    <row r="2" spans="3:17" ht="17.25" customHeight="1">
      <c r="C2" s="45"/>
      <c r="D2" s="46"/>
      <c r="E2" s="46"/>
      <c r="F2" s="46"/>
      <c r="G2" s="46"/>
      <c r="H2" s="46"/>
      <c r="I2" s="46" t="e">
        <f>NA()</f>
        <v>#N/A</v>
      </c>
      <c r="J2" s="46"/>
      <c r="K2" s="46"/>
      <c r="L2" s="46"/>
      <c r="M2" s="46"/>
      <c r="N2" s="46"/>
      <c r="O2" s="46"/>
      <c r="P2" s="46"/>
      <c r="Q2" s="46"/>
    </row>
    <row r="3" spans="2:17" ht="26.25">
      <c r="B3" s="6" t="s">
        <v>2</v>
      </c>
      <c r="C3" s="4" t="s">
        <v>74</v>
      </c>
      <c r="D3" s="20" t="s">
        <v>75</v>
      </c>
      <c r="E3" s="20" t="s">
        <v>76</v>
      </c>
      <c r="F3" s="20" t="s">
        <v>77</v>
      </c>
      <c r="G3" s="47"/>
      <c r="H3" s="48" t="s">
        <v>78</v>
      </c>
      <c r="I3" s="20" t="s">
        <v>79</v>
      </c>
      <c r="J3" s="42"/>
      <c r="K3" s="47"/>
      <c r="L3" s="47"/>
      <c r="M3" s="47"/>
      <c r="N3" s="47"/>
      <c r="O3" s="47"/>
      <c r="P3" s="42"/>
      <c r="Q3" s="42"/>
    </row>
    <row r="4" spans="2:17" ht="19.5" customHeight="1">
      <c r="B4" s="6"/>
      <c r="C4" s="4"/>
      <c r="D4" s="42">
        <v>7</v>
      </c>
      <c r="E4" s="42">
        <v>10</v>
      </c>
      <c r="F4" s="42">
        <v>15</v>
      </c>
      <c r="G4" s="42"/>
      <c r="H4" s="42">
        <v>32</v>
      </c>
      <c r="I4" s="42">
        <f>COUNTIF(questionari!D2:AF2,0)</f>
        <v>0</v>
      </c>
      <c r="J4" s="42"/>
      <c r="K4" s="49"/>
      <c r="L4" s="49"/>
      <c r="M4" s="49"/>
      <c r="N4" s="49"/>
      <c r="O4" s="49"/>
      <c r="P4" s="50"/>
      <c r="Q4" s="50"/>
    </row>
    <row r="5" spans="2:17" ht="18">
      <c r="B5" s="6" t="s">
        <v>4</v>
      </c>
      <c r="C5" s="9" t="s">
        <v>80</v>
      </c>
      <c r="D5" s="20" t="s">
        <v>81</v>
      </c>
      <c r="E5" s="20" t="s">
        <v>82</v>
      </c>
      <c r="F5" s="20" t="s">
        <v>83</v>
      </c>
      <c r="G5" s="42"/>
      <c r="H5" s="42"/>
      <c r="I5" s="42"/>
      <c r="J5" s="42"/>
      <c r="K5" s="49"/>
      <c r="L5" s="49"/>
      <c r="M5" s="49"/>
      <c r="N5" s="49"/>
      <c r="O5" s="49"/>
      <c r="P5" s="50"/>
      <c r="Q5" s="50"/>
    </row>
    <row r="6" spans="2:17" ht="19.5" customHeight="1">
      <c r="B6" s="6"/>
      <c r="C6" s="9"/>
      <c r="D6" s="42">
        <f>COUNTIF(questionari!D3:AF3,1)</f>
        <v>0</v>
      </c>
      <c r="E6" s="42">
        <v>19</v>
      </c>
      <c r="F6" s="42">
        <v>13</v>
      </c>
      <c r="G6" s="42"/>
      <c r="H6" s="42"/>
      <c r="I6" s="42">
        <f>COUNTIF(questionari!D3:AF3,0)</f>
        <v>0</v>
      </c>
      <c r="J6" s="42"/>
      <c r="K6" s="49"/>
      <c r="L6" s="49"/>
      <c r="M6" s="49"/>
      <c r="N6" s="49"/>
      <c r="O6" s="49"/>
      <c r="P6" s="50"/>
      <c r="Q6" s="50"/>
    </row>
    <row r="7" spans="2:16" ht="29.25" customHeight="1">
      <c r="B7" s="6" t="s">
        <v>6</v>
      </c>
      <c r="C7" s="10" t="s">
        <v>84</v>
      </c>
      <c r="D7" s="20" t="s">
        <v>85</v>
      </c>
      <c r="E7" s="20" t="s">
        <v>86</v>
      </c>
      <c r="F7" s="51"/>
      <c r="G7" s="38"/>
      <c r="H7" s="38"/>
      <c r="I7" s="20" t="s">
        <v>79</v>
      </c>
      <c r="J7" s="38"/>
      <c r="K7" s="38"/>
      <c r="L7" s="38"/>
      <c r="M7" s="38"/>
      <c r="N7" s="38"/>
      <c r="P7" s="52"/>
    </row>
    <row r="8" spans="2:17" ht="13.5" customHeight="1">
      <c r="B8" s="53">
        <v>1</v>
      </c>
      <c r="C8" s="16" t="s">
        <v>8</v>
      </c>
      <c r="D8" s="42">
        <f>COUNTIF(questionari!D5:AF5,1)</f>
        <v>7</v>
      </c>
      <c r="E8" s="42">
        <v>16</v>
      </c>
      <c r="F8" s="54"/>
      <c r="G8" s="42"/>
      <c r="H8" s="42"/>
      <c r="I8" s="42">
        <f>COUNTIF(questionari!D5:AF5,0)</f>
        <v>9</v>
      </c>
      <c r="J8" s="42"/>
      <c r="K8" s="49"/>
      <c r="L8" s="49"/>
      <c r="M8" s="49"/>
      <c r="N8" s="49"/>
      <c r="O8" s="49"/>
      <c r="P8" s="50"/>
      <c r="Q8" s="50"/>
    </row>
    <row r="9" spans="2:17" ht="13.5" customHeight="1">
      <c r="B9" s="53">
        <v>2</v>
      </c>
      <c r="C9" s="16" t="s">
        <v>9</v>
      </c>
      <c r="D9" s="42">
        <v>26</v>
      </c>
      <c r="E9" s="42">
        <f>COUNTIF(questionari!D6:AF6,2)</f>
        <v>0</v>
      </c>
      <c r="F9" s="54"/>
      <c r="G9" s="42"/>
      <c r="H9" s="42"/>
      <c r="I9" s="42">
        <v>6</v>
      </c>
      <c r="J9" s="19"/>
      <c r="K9" s="19"/>
      <c r="L9" s="19"/>
      <c r="M9" s="19"/>
      <c r="N9" s="19"/>
      <c r="O9" s="19"/>
      <c r="P9" s="19"/>
      <c r="Q9" s="19"/>
    </row>
    <row r="10" spans="2:17" ht="13.5" customHeight="1">
      <c r="B10" s="53">
        <v>3</v>
      </c>
      <c r="C10" s="16" t="s">
        <v>10</v>
      </c>
      <c r="D10" s="42">
        <v>25</v>
      </c>
      <c r="E10" s="42">
        <v>1</v>
      </c>
      <c r="F10" s="55"/>
      <c r="G10" s="19"/>
      <c r="H10" s="19"/>
      <c r="I10" s="42">
        <f>COUNTIF(questionari!D7:AF7,0)</f>
        <v>6</v>
      </c>
      <c r="J10" s="19"/>
      <c r="K10" s="19"/>
      <c r="L10" s="19"/>
      <c r="M10" s="19"/>
      <c r="N10" s="19"/>
      <c r="O10" s="19"/>
      <c r="P10" s="19"/>
      <c r="Q10" s="19"/>
    </row>
    <row r="11" spans="2:17" ht="13.5" customHeight="1">
      <c r="B11" s="53">
        <v>4</v>
      </c>
      <c r="C11" s="16" t="s">
        <v>11</v>
      </c>
      <c r="D11" s="42">
        <f>COUNTIF(questionari!D8:AF8,1)</f>
        <v>17</v>
      </c>
      <c r="E11" s="42">
        <v>8</v>
      </c>
      <c r="F11" s="55"/>
      <c r="G11" s="19"/>
      <c r="H11" s="19"/>
      <c r="I11" s="42">
        <f>COUNTIF(questionari!D8:AF8,0)</f>
        <v>7</v>
      </c>
      <c r="J11" s="19"/>
      <c r="K11" s="19"/>
      <c r="L11" s="19"/>
      <c r="M11" s="19"/>
      <c r="N11" s="19"/>
      <c r="O11" s="19"/>
      <c r="P11" s="19"/>
      <c r="Q11" s="19"/>
    </row>
    <row r="12" spans="2:17" ht="13.5" customHeight="1">
      <c r="B12" s="53">
        <v>5</v>
      </c>
      <c r="C12" s="16" t="s">
        <v>12</v>
      </c>
      <c r="D12" s="42">
        <v>15</v>
      </c>
      <c r="E12" s="42">
        <f>COUNTIF(questionari!D9:AF9,2)</f>
        <v>1</v>
      </c>
      <c r="F12" s="54"/>
      <c r="G12" s="42"/>
      <c r="H12" s="42"/>
      <c r="I12" s="42">
        <f>COUNTIF(questionari!D9:AF9,0)</f>
        <v>6</v>
      </c>
      <c r="J12" s="42"/>
      <c r="K12" s="49"/>
      <c r="L12" s="49"/>
      <c r="M12" s="49"/>
      <c r="N12" s="49"/>
      <c r="O12" s="49"/>
      <c r="P12" s="50"/>
      <c r="Q12" s="50"/>
    </row>
    <row r="13" spans="2:17" ht="13.5" customHeight="1">
      <c r="B13" s="53">
        <v>6</v>
      </c>
      <c r="C13" s="16" t="s">
        <v>13</v>
      </c>
      <c r="D13" s="42">
        <f>COUNTIF(questionari!D10:AF10,1)</f>
        <v>1</v>
      </c>
      <c r="E13" s="42">
        <v>23</v>
      </c>
      <c r="F13" s="54"/>
      <c r="G13" s="42"/>
      <c r="H13" s="42"/>
      <c r="I13" s="42">
        <f>COUNTIF(questionari!D10:AF10,0)</f>
        <v>8</v>
      </c>
      <c r="J13" s="42"/>
      <c r="K13" s="49"/>
      <c r="L13" s="49"/>
      <c r="M13" s="49"/>
      <c r="N13" s="49"/>
      <c r="O13" s="49"/>
      <c r="P13" s="50"/>
      <c r="Q13" s="50"/>
    </row>
    <row r="14" spans="2:17" ht="13.5" customHeight="1">
      <c r="B14" s="53">
        <v>7</v>
      </c>
      <c r="C14" s="16" t="s">
        <v>14</v>
      </c>
      <c r="D14" s="42">
        <f>COUNTIF(questionari!D11:AF11,1)</f>
        <v>9</v>
      </c>
      <c r="E14" s="42">
        <v>15</v>
      </c>
      <c r="F14" s="54"/>
      <c r="G14" s="42"/>
      <c r="H14" s="42"/>
      <c r="I14" s="42">
        <f>COUNTIF(questionari!D11:AF11,0)</f>
        <v>8</v>
      </c>
      <c r="J14" s="42"/>
      <c r="K14" s="49"/>
      <c r="L14" s="49"/>
      <c r="M14" s="49"/>
      <c r="N14" s="49"/>
      <c r="O14" s="49"/>
      <c r="P14" s="50"/>
      <c r="Q14" s="50"/>
    </row>
    <row r="15" spans="2:17" ht="13.5" customHeight="1">
      <c r="B15" s="53">
        <v>8</v>
      </c>
      <c r="C15" s="16" t="s">
        <v>15</v>
      </c>
      <c r="D15" s="42">
        <v>29</v>
      </c>
      <c r="E15" s="42">
        <v>2</v>
      </c>
      <c r="F15" s="54"/>
      <c r="G15" s="42"/>
      <c r="H15" s="42"/>
      <c r="I15" s="42">
        <f>COUNTIF(questionari!D12:AF12,0)</f>
        <v>1</v>
      </c>
      <c r="J15" s="42"/>
      <c r="K15" s="49"/>
      <c r="L15" s="49"/>
      <c r="M15" s="49"/>
      <c r="N15" s="49"/>
      <c r="O15" s="49"/>
      <c r="P15" s="50"/>
      <c r="Q15" s="50"/>
    </row>
    <row r="16" spans="2:27" ht="13.5" customHeight="1">
      <c r="B16" s="53">
        <v>9</v>
      </c>
      <c r="C16" s="16" t="s">
        <v>87</v>
      </c>
      <c r="D16" s="42">
        <v>10</v>
      </c>
      <c r="E16" s="42">
        <v>16</v>
      </c>
      <c r="F16" s="54"/>
      <c r="G16" s="42" t="s">
        <v>85</v>
      </c>
      <c r="H16" s="42" t="s">
        <v>86</v>
      </c>
      <c r="I16" s="42">
        <v>6</v>
      </c>
      <c r="J16" s="42" t="s">
        <v>88</v>
      </c>
      <c r="K16" s="49"/>
      <c r="L16" s="49"/>
      <c r="M16" s="49"/>
      <c r="N16" s="49"/>
      <c r="O16" s="49"/>
      <c r="P16" s="50"/>
      <c r="Q16" s="50"/>
      <c r="S16" s="56"/>
      <c r="T16" s="56"/>
      <c r="U16" s="56"/>
      <c r="V16" s="56"/>
      <c r="W16" s="56"/>
      <c r="X16" s="56"/>
      <c r="Y16" s="56"/>
      <c r="Z16" s="56"/>
      <c r="AA16" s="56"/>
    </row>
    <row r="17" spans="2:17" ht="27.75" customHeight="1">
      <c r="B17" s="57" t="s">
        <v>17</v>
      </c>
      <c r="C17" s="16"/>
      <c r="D17" s="42"/>
      <c r="E17" s="42"/>
      <c r="F17" s="54"/>
      <c r="G17" s="42">
        <f>SUM(D8:D16)</f>
        <v>139</v>
      </c>
      <c r="H17" s="42">
        <f>SUM(E8:E16)</f>
        <v>82</v>
      </c>
      <c r="I17" s="42"/>
      <c r="J17" s="42">
        <f>SUM(I8:I16)</f>
        <v>57</v>
      </c>
      <c r="K17" s="49"/>
      <c r="L17" s="49"/>
      <c r="M17" s="49"/>
      <c r="N17" s="49"/>
      <c r="O17" s="49"/>
      <c r="P17" s="50"/>
      <c r="Q17" s="50"/>
    </row>
    <row r="18" spans="2:17" ht="29.25" customHeight="1">
      <c r="B18" s="6" t="s">
        <v>18</v>
      </c>
      <c r="C18" s="16" t="s">
        <v>89</v>
      </c>
      <c r="D18" s="20" t="s">
        <v>85</v>
      </c>
      <c r="E18" s="20" t="s">
        <v>86</v>
      </c>
      <c r="F18" s="54"/>
      <c r="G18" s="42"/>
      <c r="H18" s="42"/>
      <c r="I18" s="20" t="s">
        <v>79</v>
      </c>
      <c r="J18" s="42"/>
      <c r="K18" s="49"/>
      <c r="L18" s="49"/>
      <c r="M18" s="49"/>
      <c r="N18" s="49"/>
      <c r="O18" s="49"/>
      <c r="P18" s="50"/>
      <c r="Q18" s="50"/>
    </row>
    <row r="19" spans="3:17" ht="13.5" customHeight="1">
      <c r="C19" s="16"/>
      <c r="D19" s="42">
        <v>24</v>
      </c>
      <c r="E19" s="42">
        <v>8</v>
      </c>
      <c r="F19" s="54"/>
      <c r="G19" s="42"/>
      <c r="H19" s="42"/>
      <c r="I19" s="42">
        <f>COUNTIF(questionari!D15:AF15,0)</f>
        <v>0</v>
      </c>
      <c r="J19" s="42"/>
      <c r="K19" s="49"/>
      <c r="L19" s="49"/>
      <c r="M19" s="49"/>
      <c r="N19" s="49"/>
      <c r="O19" s="49"/>
      <c r="P19" s="50"/>
      <c r="Q19" s="50"/>
    </row>
    <row r="20" spans="3:17" ht="29.25" customHeight="1">
      <c r="C20" s="10" t="s">
        <v>90</v>
      </c>
      <c r="D20" s="20" t="s">
        <v>85</v>
      </c>
      <c r="E20" s="20" t="s">
        <v>86</v>
      </c>
      <c r="F20" s="54"/>
      <c r="G20" s="42" t="s">
        <v>91</v>
      </c>
      <c r="H20" s="42" t="s">
        <v>92</v>
      </c>
      <c r="I20" s="42"/>
      <c r="J20" s="42"/>
      <c r="K20" s="49"/>
      <c r="L20" s="49"/>
      <c r="M20" s="49"/>
      <c r="N20" s="49"/>
      <c r="O20" s="49"/>
      <c r="P20" s="50"/>
      <c r="Q20" s="50"/>
    </row>
    <row r="21" spans="2:17" ht="13.5" customHeight="1">
      <c r="B21" s="53">
        <v>1</v>
      </c>
      <c r="C21" s="16" t="s">
        <v>22</v>
      </c>
      <c r="D21" s="42">
        <v>10</v>
      </c>
      <c r="E21" s="42">
        <v>8</v>
      </c>
      <c r="F21" s="54"/>
      <c r="G21" s="42">
        <f>SUM(D21:D26)</f>
        <v>69</v>
      </c>
      <c r="H21" s="42">
        <f>SUM(E21:E26)</f>
        <v>39</v>
      </c>
      <c r="I21" s="42">
        <v>14</v>
      </c>
      <c r="J21" s="42"/>
      <c r="K21" s="49"/>
      <c r="L21" s="49"/>
      <c r="M21" s="49"/>
      <c r="N21" s="49"/>
      <c r="O21" s="49"/>
      <c r="P21" s="50"/>
      <c r="Q21" s="50"/>
    </row>
    <row r="22" spans="2:17" ht="13.5" customHeight="1">
      <c r="B22" s="53">
        <v>2</v>
      </c>
      <c r="C22" s="16" t="s">
        <v>23</v>
      </c>
      <c r="D22" s="42">
        <f>COUNTIF(questionari!D18:AF18,1)</f>
        <v>12</v>
      </c>
      <c r="E22" s="42">
        <f>COUNTIF(questionari!D18:AF18,2)</f>
        <v>5</v>
      </c>
      <c r="F22" s="54"/>
      <c r="G22" s="42"/>
      <c r="H22" s="42"/>
      <c r="I22" s="42">
        <v>15</v>
      </c>
      <c r="J22" s="42"/>
      <c r="K22" s="49"/>
      <c r="L22" s="49"/>
      <c r="M22" s="49"/>
      <c r="N22" s="49"/>
      <c r="O22" s="49"/>
      <c r="P22" s="50"/>
      <c r="Q22" s="50"/>
    </row>
    <row r="23" spans="2:17" ht="13.5" customHeight="1">
      <c r="B23" s="53">
        <v>3</v>
      </c>
      <c r="C23" s="16" t="s">
        <v>24</v>
      </c>
      <c r="D23" s="42">
        <f>COUNTIF(questionari!D19:AF19,1)</f>
        <v>14</v>
      </c>
      <c r="E23" s="42">
        <f>COUNTIF(questionari!D19:AF19,2)</f>
        <v>5</v>
      </c>
      <c r="F23" s="54"/>
      <c r="G23" s="42"/>
      <c r="H23" s="42"/>
      <c r="I23" s="42">
        <v>13</v>
      </c>
      <c r="J23" s="42"/>
      <c r="K23" s="49"/>
      <c r="L23" s="49"/>
      <c r="M23" s="49"/>
      <c r="N23" s="49"/>
      <c r="O23" s="49"/>
      <c r="P23" s="50"/>
      <c r="Q23" s="50"/>
    </row>
    <row r="24" spans="2:17" ht="13.5" customHeight="1">
      <c r="B24" s="53">
        <v>4</v>
      </c>
      <c r="C24" s="16" t="s">
        <v>25</v>
      </c>
      <c r="D24" s="42">
        <v>11</v>
      </c>
      <c r="E24" s="42">
        <v>8</v>
      </c>
      <c r="F24" s="54"/>
      <c r="G24" s="42"/>
      <c r="H24" s="42"/>
      <c r="I24" s="42">
        <v>13</v>
      </c>
      <c r="J24" s="42"/>
      <c r="K24" s="49"/>
      <c r="L24" s="49"/>
      <c r="M24" s="49"/>
      <c r="N24" s="49"/>
      <c r="O24" s="49"/>
      <c r="P24" s="50"/>
      <c r="Q24" s="50"/>
    </row>
    <row r="25" spans="2:17" ht="13.5" customHeight="1">
      <c r="B25" s="53">
        <v>5</v>
      </c>
      <c r="C25" s="16" t="s">
        <v>26</v>
      </c>
      <c r="D25" s="42">
        <f>COUNTIF(questionari!D21:AF21,1)</f>
        <v>11</v>
      </c>
      <c r="E25" s="42">
        <f>COUNTIF(questionari!D21:AF21,2)</f>
        <v>5</v>
      </c>
      <c r="F25" s="54"/>
      <c r="G25" s="42"/>
      <c r="H25" s="42"/>
      <c r="I25" s="42">
        <v>16</v>
      </c>
      <c r="J25" s="42"/>
      <c r="K25" s="49"/>
      <c r="L25" s="49"/>
      <c r="M25" s="49"/>
      <c r="N25" s="49"/>
      <c r="O25" s="49"/>
      <c r="P25" s="50"/>
      <c r="Q25" s="50"/>
    </row>
    <row r="26" spans="2:17" ht="13.5" customHeight="1">
      <c r="B26" s="53">
        <v>6</v>
      </c>
      <c r="C26" s="16" t="s">
        <v>27</v>
      </c>
      <c r="D26" s="42">
        <v>11</v>
      </c>
      <c r="E26" s="42">
        <v>8</v>
      </c>
      <c r="F26" s="54"/>
      <c r="G26" s="42"/>
      <c r="H26" s="42"/>
      <c r="I26" s="42">
        <v>13</v>
      </c>
      <c r="J26" s="42"/>
      <c r="K26" s="49"/>
      <c r="L26" s="49"/>
      <c r="M26" s="49"/>
      <c r="N26" s="49"/>
      <c r="O26" s="49"/>
      <c r="P26" s="50"/>
      <c r="Q26" s="50"/>
    </row>
    <row r="27" spans="2:16" ht="41.25" customHeight="1">
      <c r="B27" s="6" t="s">
        <v>28</v>
      </c>
      <c r="C27" s="10" t="s">
        <v>93</v>
      </c>
      <c r="D27" s="48" t="s">
        <v>94</v>
      </c>
      <c r="E27" s="48" t="s">
        <v>95</v>
      </c>
      <c r="F27" s="48" t="s">
        <v>96</v>
      </c>
      <c r="G27" s="48" t="s">
        <v>97</v>
      </c>
      <c r="H27" s="48" t="s">
        <v>98</v>
      </c>
      <c r="I27" s="20" t="s">
        <v>79</v>
      </c>
      <c r="J27" s="38"/>
      <c r="K27" s="48" t="s">
        <v>94</v>
      </c>
      <c r="L27" s="48" t="s">
        <v>95</v>
      </c>
      <c r="M27" s="48" t="s">
        <v>96</v>
      </c>
      <c r="N27" s="48" t="s">
        <v>99</v>
      </c>
      <c r="O27" s="48" t="s">
        <v>100</v>
      </c>
      <c r="P27" s="20" t="s">
        <v>79</v>
      </c>
    </row>
    <row r="28" spans="1:17" ht="13.5" customHeight="1">
      <c r="A28" s="19">
        <v>1</v>
      </c>
      <c r="B28" s="20" t="s">
        <v>30</v>
      </c>
      <c r="C28" s="58" t="s">
        <v>31</v>
      </c>
      <c r="D28" s="42">
        <v>0</v>
      </c>
      <c r="E28" s="59">
        <f>COUNTIF(questionari!D25:AF25,"=3")+COUNTIF(questionari!D25:AF25,"=4")</f>
        <v>0</v>
      </c>
      <c r="F28" s="59">
        <v>2</v>
      </c>
      <c r="G28" s="59">
        <v>20</v>
      </c>
      <c r="H28" s="59">
        <v>10</v>
      </c>
      <c r="I28" s="42">
        <v>0</v>
      </c>
      <c r="J28" s="20" t="s">
        <v>101</v>
      </c>
      <c r="K28" s="19"/>
      <c r="L28" s="19"/>
      <c r="M28" s="19"/>
      <c r="N28" s="19"/>
      <c r="O28" s="19"/>
      <c r="P28" s="19"/>
      <c r="Q28" s="19"/>
    </row>
    <row r="29" spans="1:17" ht="13.5" customHeight="1">
      <c r="A29" s="19"/>
      <c r="B29" s="20" t="s">
        <v>32</v>
      </c>
      <c r="C29" s="58"/>
      <c r="D29" s="42">
        <f>COUNTIF(questionari!D26:AF26,1)+COUNTIF(questionari!D26:AF26,2)</f>
        <v>0</v>
      </c>
      <c r="E29" s="59">
        <f>COUNTIF(questionari!D26:AF26,"=3")+COUNTIF(questionari!D26:AF26,"=4")</f>
        <v>0</v>
      </c>
      <c r="F29" s="59">
        <f>COUNTIF(questionari!D26:AF26,"=5")+COUNTIF(questionari!D26:AF26,"=6")</f>
        <v>1</v>
      </c>
      <c r="G29" s="59">
        <v>15</v>
      </c>
      <c r="H29" s="59">
        <v>15</v>
      </c>
      <c r="I29" s="42">
        <f>COUNTIF(questionari!D26:AF26,0)</f>
        <v>0</v>
      </c>
      <c r="J29" s="20" t="s">
        <v>102</v>
      </c>
      <c r="K29" s="46"/>
      <c r="L29" s="46"/>
      <c r="M29" s="46"/>
      <c r="N29" s="46"/>
      <c r="O29" s="46"/>
      <c r="P29" s="46"/>
      <c r="Q29" s="46"/>
    </row>
    <row r="30" spans="1:17" ht="13.5" customHeight="1">
      <c r="A30" s="19">
        <v>2</v>
      </c>
      <c r="B30" s="20" t="s">
        <v>30</v>
      </c>
      <c r="C30" s="25" t="s">
        <v>33</v>
      </c>
      <c r="D30" s="42">
        <f>COUNTIF(questionari!D27:AF27,1)+COUNTIF(questionari!D27:AF27,2)</f>
        <v>0</v>
      </c>
      <c r="E30" s="59">
        <f>COUNTIF(questionari!D27:AF27,"=3")+COUNTIF(questionari!D27:AF27,"=4")</f>
        <v>0</v>
      </c>
      <c r="F30" s="59">
        <f>COUNTIF(questionari!D27:AF27,"=5")+COUNTIF(questionari!D27:AF27,"=6")</f>
        <v>1</v>
      </c>
      <c r="G30" s="59">
        <v>13</v>
      </c>
      <c r="H30" s="59">
        <v>18</v>
      </c>
      <c r="I30" s="42">
        <f>COUNTIF(questionari!D27:AF27,0)</f>
        <v>0</v>
      </c>
      <c r="J30" s="20" t="s">
        <v>101</v>
      </c>
      <c r="K30" s="49"/>
      <c r="L30" s="49"/>
      <c r="M30" s="49"/>
      <c r="N30" s="49"/>
      <c r="O30" s="49"/>
      <c r="P30" s="50"/>
      <c r="Q30" s="50"/>
    </row>
    <row r="31" spans="1:17" ht="13.5" customHeight="1">
      <c r="A31" s="19"/>
      <c r="B31" s="20" t="s">
        <v>32</v>
      </c>
      <c r="C31" s="25" t="s">
        <v>33</v>
      </c>
      <c r="D31" s="42">
        <f>COUNTIF(questionari!D28:AF28,1)+COUNTIF(questionari!D28:AF28,2)</f>
        <v>0</v>
      </c>
      <c r="E31" s="59">
        <f>COUNTIF(questionari!D28:AF28,"=3")+COUNTIF(questionari!D28:AF28,"=4")</f>
        <v>0</v>
      </c>
      <c r="F31" s="59">
        <f>COUNTIF(questionari!D28:AF28,"=5")+COUNTIF(questionari!D28:AF28,"=6")</f>
        <v>0</v>
      </c>
      <c r="G31" s="59">
        <f>COUNTIF(questionari!D28:AF28,"=7")+COUNTIF(questionari!D28:AF28,"=8")+COUNTIF(questionari!D28:AF28,"=9")</f>
        <v>16</v>
      </c>
      <c r="H31" s="59">
        <v>16</v>
      </c>
      <c r="I31" s="42">
        <f>COUNTIF(questionari!D28:AF28,0)</f>
        <v>0</v>
      </c>
      <c r="J31" s="20" t="s">
        <v>102</v>
      </c>
      <c r="K31" s="49"/>
      <c r="L31" s="49"/>
      <c r="M31" s="49"/>
      <c r="N31" s="49"/>
      <c r="O31" s="49"/>
      <c r="P31" s="50"/>
      <c r="Q31" s="50"/>
    </row>
    <row r="32" spans="1:17" ht="13.5" customHeight="1">
      <c r="A32" s="60">
        <v>3</v>
      </c>
      <c r="B32" s="20" t="s">
        <v>30</v>
      </c>
      <c r="C32" s="25" t="s">
        <v>34</v>
      </c>
      <c r="D32" s="42">
        <f>COUNTIF(questionari!D29:AF29,1)+COUNTIF(questionari!D29:AF29,2)</f>
        <v>0</v>
      </c>
      <c r="E32" s="59">
        <f>COUNTIF(questionari!D29:AF29,"=3")+COUNTIF(questionari!D29:AF29,"=4")</f>
        <v>1</v>
      </c>
      <c r="F32" s="59">
        <f>COUNTIF(questionari!D29:AF29,"=5")+COUNTIF(questionari!D29:AF29,"=6")</f>
        <v>0</v>
      </c>
      <c r="G32" s="59">
        <v>14</v>
      </c>
      <c r="H32" s="59">
        <v>16</v>
      </c>
      <c r="I32" s="42">
        <f>COUNTIF(questionari!D29:AF29,0)</f>
        <v>1</v>
      </c>
      <c r="J32" s="20" t="s">
        <v>101</v>
      </c>
      <c r="K32" s="49"/>
      <c r="L32" s="49"/>
      <c r="M32" s="49"/>
      <c r="N32" s="49"/>
      <c r="O32" s="49"/>
      <c r="P32" s="50"/>
      <c r="Q32" s="50"/>
    </row>
    <row r="33" spans="1:17" ht="13.5" customHeight="1">
      <c r="A33" s="60"/>
      <c r="B33" s="20" t="s">
        <v>32</v>
      </c>
      <c r="C33" s="25"/>
      <c r="D33" s="42">
        <f>COUNTIF(questionari!D30:AF30,1)+COUNTIF(questionari!D30:AF30,2)</f>
        <v>0</v>
      </c>
      <c r="E33" s="59">
        <f>COUNTIF(questionari!D30:AF30,"=3")+COUNTIF(questionari!D30:AF30,"=4")</f>
        <v>0</v>
      </c>
      <c r="F33" s="59">
        <f>COUNTIF(questionari!D30:AF30,"=5")+COUNTIF(questionari!D30:AF30,"=6")</f>
        <v>1</v>
      </c>
      <c r="G33" s="59">
        <v>15</v>
      </c>
      <c r="H33" s="59">
        <v>15</v>
      </c>
      <c r="I33" s="42">
        <f>COUNTIF(questionari!D30:AF30,0)</f>
        <v>1</v>
      </c>
      <c r="J33" s="20" t="s">
        <v>102</v>
      </c>
      <c r="K33" s="49"/>
      <c r="L33" s="49"/>
      <c r="M33" s="49"/>
      <c r="N33" s="49"/>
      <c r="O33" s="49"/>
      <c r="P33" s="50"/>
      <c r="Q33" s="50"/>
    </row>
    <row r="34" spans="1:17" ht="13.5" customHeight="1">
      <c r="A34" s="60">
        <v>4</v>
      </c>
      <c r="B34" s="20" t="s">
        <v>30</v>
      </c>
      <c r="C34" s="25" t="s">
        <v>35</v>
      </c>
      <c r="D34" s="42">
        <f>COUNTIF(questionari!D31:AF31,1)+COUNTIF(questionari!D31:AF31,2)</f>
        <v>0</v>
      </c>
      <c r="E34" s="59">
        <v>1</v>
      </c>
      <c r="F34" s="59">
        <v>3</v>
      </c>
      <c r="G34" s="59">
        <v>16</v>
      </c>
      <c r="H34" s="59">
        <v>12</v>
      </c>
      <c r="I34" s="42">
        <f>COUNTIF(questionari!D31:AF31,0)</f>
        <v>0</v>
      </c>
      <c r="J34" s="20" t="s">
        <v>101</v>
      </c>
      <c r="K34" s="19"/>
      <c r="L34" s="19"/>
      <c r="M34" s="19"/>
      <c r="N34" s="19"/>
      <c r="O34" s="19"/>
      <c r="P34" s="19"/>
      <c r="Q34" s="19"/>
    </row>
    <row r="35" spans="1:17" ht="13.5" customHeight="1">
      <c r="A35" s="60"/>
      <c r="B35" s="20" t="s">
        <v>32</v>
      </c>
      <c r="C35" s="25"/>
      <c r="D35" s="42">
        <f>COUNTIF(questionari!D32:AF32,1)+COUNTIF(questionari!D32:AF32,2)</f>
        <v>0</v>
      </c>
      <c r="E35" s="59">
        <f>COUNTIF(questionari!D32:AF32,"=3")+COUNTIF(questionari!D32:AF32,"=4")</f>
        <v>0</v>
      </c>
      <c r="F35" s="59">
        <f>COUNTIF(questionari!D32:AF32,"=5")+COUNTIF(questionari!D32:AF32,"=6")</f>
        <v>0</v>
      </c>
      <c r="G35" s="59">
        <f>COUNTIF(questionari!D32:AF32,"=7")+COUNTIF(questionari!D32:AF32,"=8")+COUNTIF(questionari!D32:AF32,"=9")</f>
        <v>17</v>
      </c>
      <c r="H35" s="59">
        <v>15</v>
      </c>
      <c r="I35" s="42">
        <f>COUNTIF(questionari!D32:AF32,0)</f>
        <v>0</v>
      </c>
      <c r="J35" s="20" t="s">
        <v>102</v>
      </c>
      <c r="K35" s="19"/>
      <c r="L35" s="19"/>
      <c r="M35" s="19"/>
      <c r="N35" s="19"/>
      <c r="O35" s="19"/>
      <c r="P35" s="19"/>
      <c r="Q35" s="19"/>
    </row>
    <row r="36" spans="1:17" ht="13.5" customHeight="1">
      <c r="A36" s="60">
        <v>5</v>
      </c>
      <c r="B36" s="20" t="s">
        <v>30</v>
      </c>
      <c r="C36" s="25" t="s">
        <v>36</v>
      </c>
      <c r="D36" s="42">
        <f>COUNTIF(questionari!D33:AF33,1)+COUNTIF(questionari!D33:AF33,2)</f>
        <v>1</v>
      </c>
      <c r="E36" s="59">
        <f>COUNTIF(questionari!D33:AF33,"=3")+COUNTIF(questionari!D33:AF33,"=4")</f>
        <v>0</v>
      </c>
      <c r="F36" s="59">
        <f>COUNTIF(questionari!D33:AF33,"=5")+COUNTIF(questionari!D33:AF33,"=6")</f>
        <v>0</v>
      </c>
      <c r="G36" s="59">
        <v>17</v>
      </c>
      <c r="H36" s="59">
        <v>14</v>
      </c>
      <c r="I36" s="42">
        <f>COUNTIF(questionari!D33:AF33,0)</f>
        <v>0</v>
      </c>
      <c r="J36" s="20" t="s">
        <v>101</v>
      </c>
      <c r="K36" s="46"/>
      <c r="L36" s="46"/>
      <c r="M36" s="46"/>
      <c r="N36" s="46"/>
      <c r="O36" s="46"/>
      <c r="P36" s="46"/>
      <c r="Q36" s="46"/>
    </row>
    <row r="37" spans="1:17" ht="13.5" customHeight="1">
      <c r="A37" s="60"/>
      <c r="B37" s="20" t="s">
        <v>32</v>
      </c>
      <c r="C37" s="25"/>
      <c r="D37" s="42">
        <f>COUNTIF(questionari!D34:AF34,1)+COUNTIF(questionari!D34:AF34,2)</f>
        <v>0</v>
      </c>
      <c r="E37" s="59">
        <f>COUNTIF(questionari!D34:AF34,"=3")+COUNTIF(questionari!D34:AF34,"=4")</f>
        <v>0</v>
      </c>
      <c r="F37" s="59">
        <f>COUNTIF(questionari!D34:AF34,"=5")+COUNTIF(questionari!D34:AF34,"=6")</f>
        <v>0</v>
      </c>
      <c r="G37" s="59">
        <f>COUNTIF(questionari!D34:AF34,"=7")+COUNTIF(questionari!D34:AF34,"=8")+COUNTIF(questionari!D34:AF34,"=9")</f>
        <v>14</v>
      </c>
      <c r="H37" s="59">
        <v>18</v>
      </c>
      <c r="I37" s="42">
        <f>COUNTIF(questionari!D34:AF34,0)</f>
        <v>0</v>
      </c>
      <c r="J37" s="20" t="s">
        <v>102</v>
      </c>
      <c r="K37" s="49"/>
      <c r="L37" s="49"/>
      <c r="M37" s="49"/>
      <c r="N37" s="49"/>
      <c r="O37" s="49"/>
      <c r="P37" s="50"/>
      <c r="Q37" s="50"/>
    </row>
    <row r="38" spans="1:17" ht="13.5" customHeight="1">
      <c r="A38" s="60">
        <v>6</v>
      </c>
      <c r="B38" s="20" t="s">
        <v>30</v>
      </c>
      <c r="C38" s="25" t="s">
        <v>37</v>
      </c>
      <c r="D38" s="42">
        <f>COUNTIF(questionari!D35:AF35,1)+COUNTIF(questionari!D35:AF35,2)</f>
        <v>0</v>
      </c>
      <c r="E38" s="59">
        <f>COUNTIF(questionari!D35:AF35,"=3")+COUNTIF(questionari!D35:AF35,"=4")</f>
        <v>0</v>
      </c>
      <c r="F38" s="59">
        <f>COUNTIF(questionari!D35:AF35,"=5")+COUNTIF(questionari!D35:AF35,"=6")</f>
        <v>0</v>
      </c>
      <c r="G38" s="59">
        <v>10</v>
      </c>
      <c r="H38" s="59">
        <v>22</v>
      </c>
      <c r="I38" s="42">
        <f>COUNTIF(questionari!D35:AF35,0)</f>
        <v>0</v>
      </c>
      <c r="J38" s="20" t="s">
        <v>101</v>
      </c>
      <c r="K38" s="49"/>
      <c r="L38" s="49"/>
      <c r="M38" s="49"/>
      <c r="N38" s="49"/>
      <c r="O38" s="49"/>
      <c r="P38" s="50"/>
      <c r="Q38" s="50"/>
    </row>
    <row r="39" spans="1:17" ht="13.5" customHeight="1">
      <c r="A39" s="60"/>
      <c r="B39" s="20" t="s">
        <v>32</v>
      </c>
      <c r="C39" s="25"/>
      <c r="D39" s="42">
        <f>COUNTIF(questionari!D36:AF36,1)+COUNTIF(questionari!D36:AF36,2)</f>
        <v>0</v>
      </c>
      <c r="E39" s="59">
        <f>COUNTIF(questionari!D36:AF36,"=3")+COUNTIF(questionari!D36:AF36,"=4")</f>
        <v>0</v>
      </c>
      <c r="F39" s="59">
        <f>COUNTIF(questionari!D36:AF36,"=5")+COUNTIF(questionari!D36:AF36,"=6")</f>
        <v>0</v>
      </c>
      <c r="G39" s="59">
        <v>12</v>
      </c>
      <c r="H39" s="59">
        <v>20</v>
      </c>
      <c r="I39" s="42">
        <f>COUNTIF(questionari!D36:AF36,0)</f>
        <v>0</v>
      </c>
      <c r="J39" s="20" t="s">
        <v>102</v>
      </c>
      <c r="K39" s="49"/>
      <c r="L39" s="49"/>
      <c r="M39" s="49"/>
      <c r="N39" s="49"/>
      <c r="O39" s="49"/>
      <c r="P39" s="50"/>
      <c r="Q39" s="50"/>
    </row>
    <row r="40" spans="1:17" ht="13.5" customHeight="1">
      <c r="A40" s="60">
        <v>7</v>
      </c>
      <c r="B40" s="20" t="s">
        <v>30</v>
      </c>
      <c r="C40" s="25" t="s">
        <v>38</v>
      </c>
      <c r="D40" s="42">
        <f>COUNTIF(questionari!D37:AF37,1)+COUNTIF(questionari!D37:AF37,2)</f>
        <v>0</v>
      </c>
      <c r="E40" s="59">
        <f>COUNTIF(questionari!D37:AF37,"=3")+COUNTIF(questionari!D37:AF37,"=4")</f>
        <v>0</v>
      </c>
      <c r="F40" s="59">
        <f>COUNTIF(questionari!D37:AF37,"=5")+COUNTIF(questionari!D37:AF37,"=6")</f>
        <v>0</v>
      </c>
      <c r="G40" s="59">
        <f>COUNTIF(questionari!D37:AF37,"=7")+COUNTIF(questionari!D37:AF37,"=8")+COUNTIF(questionari!D37:AF37,"=9")</f>
        <v>12</v>
      </c>
      <c r="H40" s="59">
        <v>20</v>
      </c>
      <c r="I40" s="42">
        <f>COUNTIF(questionari!D37:AF37,0)</f>
        <v>0</v>
      </c>
      <c r="J40" s="20" t="s">
        <v>101</v>
      </c>
      <c r="K40" s="49"/>
      <c r="L40" s="49"/>
      <c r="M40" s="49"/>
      <c r="N40" s="49"/>
      <c r="O40" s="49"/>
      <c r="P40" s="50"/>
      <c r="Q40" s="50"/>
    </row>
    <row r="41" spans="1:17" ht="13.5" customHeight="1">
      <c r="A41" s="60"/>
      <c r="B41" s="20" t="s">
        <v>32</v>
      </c>
      <c r="C41" s="25"/>
      <c r="D41" s="42">
        <f>COUNTIF(questionari!D38:AF38,1)+COUNTIF(questionari!D38:AF38,2)</f>
        <v>0</v>
      </c>
      <c r="E41" s="59">
        <f>COUNTIF(questionari!D38:AF38,"=3")+COUNTIF(questionari!D38:AF38,"=4")</f>
        <v>0</v>
      </c>
      <c r="F41" s="59">
        <f>COUNTIF(questionari!D38:AF38,"=5")+COUNTIF(questionari!D38:AF38,"=6")</f>
        <v>0</v>
      </c>
      <c r="G41" s="59">
        <v>15</v>
      </c>
      <c r="H41" s="59">
        <v>17</v>
      </c>
      <c r="I41" s="42">
        <f>COUNTIF(questionari!D38:AF38,0)</f>
        <v>0</v>
      </c>
      <c r="J41" s="20" t="s">
        <v>102</v>
      </c>
      <c r="K41" s="49"/>
      <c r="L41" s="49"/>
      <c r="M41" s="49"/>
      <c r="N41" s="49"/>
      <c r="O41" s="49"/>
      <c r="P41" s="50"/>
      <c r="Q41" s="50"/>
    </row>
    <row r="42" spans="1:17" ht="13.5" customHeight="1">
      <c r="A42" s="60">
        <v>8</v>
      </c>
      <c r="B42" s="20" t="s">
        <v>30</v>
      </c>
      <c r="C42" s="25" t="s">
        <v>103</v>
      </c>
      <c r="D42" s="42">
        <f>COUNTIF(questionari!D39:AF39,1)+COUNTIF(questionari!D39:AF39,2)</f>
        <v>0</v>
      </c>
      <c r="E42" s="59">
        <f>COUNTIF(questionari!D39:AF39,"=3")+COUNTIF(questionari!D39:AF39,"=4")</f>
        <v>0</v>
      </c>
      <c r="F42" s="59">
        <f>COUNTIF(questionari!D39:AF39,"=5")+COUNTIF(questionari!D39:AF39,"=6")</f>
        <v>3</v>
      </c>
      <c r="G42" s="59">
        <v>18</v>
      </c>
      <c r="H42" s="59">
        <f>COUNTIF(questionari!D39:AF39,"=10")</f>
        <v>11</v>
      </c>
      <c r="I42" s="42">
        <f>COUNTIF(questionari!D39:AF39,0)</f>
        <v>0</v>
      </c>
      <c r="J42" s="20" t="s">
        <v>101</v>
      </c>
      <c r="K42" s="49"/>
      <c r="L42" s="49"/>
      <c r="M42" s="49"/>
      <c r="N42" s="49"/>
      <c r="O42" s="49"/>
      <c r="P42" s="50"/>
      <c r="Q42" s="50"/>
    </row>
    <row r="43" spans="1:17" ht="13.5" customHeight="1">
      <c r="A43" s="60"/>
      <c r="B43" s="20" t="s">
        <v>32</v>
      </c>
      <c r="C43" s="25"/>
      <c r="D43" s="42">
        <f>COUNTIF(questionari!D40:AF40,1)+COUNTIF(questionari!D40:AF40,2)</f>
        <v>0</v>
      </c>
      <c r="E43" s="59">
        <f>COUNTIF(questionari!D40:AF40,"=3")+COUNTIF(questionari!D40:AF40,"=4")</f>
        <v>0</v>
      </c>
      <c r="F43" s="59">
        <f>COUNTIF(questionari!D40:AF40,"=5")+COUNTIF(questionari!D40:AF40,"=6")</f>
        <v>1</v>
      </c>
      <c r="G43" s="59">
        <v>17</v>
      </c>
      <c r="H43" s="59">
        <f>COUNTIF(questionari!D40:AF40,"=10")</f>
        <v>14</v>
      </c>
      <c r="I43" s="42">
        <f>COUNTIF(questionari!D40:AF40,0)</f>
        <v>0</v>
      </c>
      <c r="J43" s="20" t="s">
        <v>102</v>
      </c>
      <c r="K43" s="49"/>
      <c r="L43" s="49"/>
      <c r="M43" s="49"/>
      <c r="N43" s="49"/>
      <c r="O43" s="49"/>
      <c r="P43" s="50"/>
      <c r="Q43" s="50"/>
    </row>
    <row r="44" spans="1:17" ht="13.5" customHeight="1">
      <c r="A44" s="60">
        <v>9</v>
      </c>
      <c r="B44" s="20" t="s">
        <v>30</v>
      </c>
      <c r="C44" s="25" t="s">
        <v>40</v>
      </c>
      <c r="D44" s="42">
        <f>COUNTIF(questionari!D41:AF41,1)+COUNTIF(questionari!D41:AF41,2)</f>
        <v>0</v>
      </c>
      <c r="E44" s="59">
        <f>COUNTIF(questionari!D41:AF41,"=3")+COUNTIF(questionari!D41:AF41,"=4")</f>
        <v>1</v>
      </c>
      <c r="F44" s="59">
        <f>COUNTIF(questionari!D41:AF41,"=5")+COUNTIF(questionari!D41:AF41,"=6")</f>
        <v>2</v>
      </c>
      <c r="G44" s="59">
        <v>17</v>
      </c>
      <c r="H44" s="59">
        <v>12</v>
      </c>
      <c r="I44" s="42">
        <f>COUNTIF(questionari!D41:AF41,0)</f>
        <v>0</v>
      </c>
      <c r="J44" s="20" t="s">
        <v>101</v>
      </c>
      <c r="K44" s="49"/>
      <c r="L44" s="49"/>
      <c r="M44" s="49"/>
      <c r="N44" s="49"/>
      <c r="O44" s="49"/>
      <c r="P44" s="50"/>
      <c r="Q44" s="50"/>
    </row>
    <row r="45" spans="1:17" ht="13.5" customHeight="1">
      <c r="A45" s="60"/>
      <c r="B45" s="20" t="s">
        <v>32</v>
      </c>
      <c r="C45" s="25"/>
      <c r="D45" s="42">
        <f>COUNTIF(questionari!D42:AF42,1)+COUNTIF(questionari!D42:AF42,2)</f>
        <v>0</v>
      </c>
      <c r="E45" s="59">
        <f>COUNTIF(questionari!D42:AF42,"=3")+COUNTIF(questionari!D42:AF42,"=4")</f>
        <v>0</v>
      </c>
      <c r="F45" s="59">
        <f>COUNTIF(questionari!D42:AF42,"=5")+COUNTIF(questionari!D42:AF42,"=6")</f>
        <v>1</v>
      </c>
      <c r="G45" s="59">
        <v>12</v>
      </c>
      <c r="H45" s="59">
        <v>19</v>
      </c>
      <c r="I45" s="42">
        <f>COUNTIF(questionari!D42:AF42,0)</f>
        <v>0</v>
      </c>
      <c r="J45" s="20" t="s">
        <v>102</v>
      </c>
      <c r="K45" s="49"/>
      <c r="L45" s="49"/>
      <c r="M45" s="49"/>
      <c r="N45" s="49"/>
      <c r="O45" s="49"/>
      <c r="P45" s="50"/>
      <c r="Q45" s="50"/>
    </row>
    <row r="46" spans="1:17" ht="13.5" customHeight="1">
      <c r="A46" s="60">
        <v>10</v>
      </c>
      <c r="B46" s="20" t="s">
        <v>30</v>
      </c>
      <c r="C46" s="25" t="s">
        <v>41</v>
      </c>
      <c r="D46" s="42">
        <f>COUNTIF(questionari!D43:AF43,1)+COUNTIF(questionari!D43:AF43,2)</f>
        <v>0</v>
      </c>
      <c r="E46" s="59">
        <f>COUNTIF(questionari!D43:AF43,"=3")+COUNTIF(questionari!D43:AF43,"=4")</f>
        <v>0</v>
      </c>
      <c r="F46" s="59">
        <f>COUNTIF(questionari!D43:AF43,"=5")+COUNTIF(questionari!D43:AF43,"=6")</f>
        <v>0</v>
      </c>
      <c r="G46" s="59">
        <f>COUNTIF(questionari!D43:AF43,"=7")+COUNTIF(questionari!D43:AF43,"=8")+COUNTIF(questionari!D43:AF43,"=9")</f>
        <v>13</v>
      </c>
      <c r="H46" s="59">
        <v>19</v>
      </c>
      <c r="I46" s="42">
        <f>COUNTIF(questionari!D43:AF43,0)</f>
        <v>0</v>
      </c>
      <c r="J46" s="20" t="s">
        <v>101</v>
      </c>
      <c r="K46" s="49"/>
      <c r="L46" s="49"/>
      <c r="M46" s="49"/>
      <c r="N46" s="49"/>
      <c r="O46" s="49"/>
      <c r="P46" s="50"/>
      <c r="Q46" s="50"/>
    </row>
    <row r="47" spans="1:17" ht="13.5" customHeight="1">
      <c r="A47" s="60"/>
      <c r="B47" s="20" t="s">
        <v>32</v>
      </c>
      <c r="C47" s="25"/>
      <c r="D47" s="42">
        <f>COUNTIF(questionari!D44:AF44,1)+COUNTIF(questionari!D44:AF44,2)</f>
        <v>0</v>
      </c>
      <c r="E47" s="59">
        <f>COUNTIF(questionari!D44:AF44,"=3")+COUNTIF(questionari!D44:AF44,"=4")</f>
        <v>0</v>
      </c>
      <c r="F47" s="59">
        <f>COUNTIF(questionari!D44:AF44,"=5")+COUNTIF(questionari!D44:AF44,"=6")</f>
        <v>0</v>
      </c>
      <c r="G47" s="59">
        <f>COUNTIF(questionari!D44:AF44,"=7")+COUNTIF(questionari!D44:AF44,"=8")+COUNTIF(questionari!D44:AF44,"=9")</f>
        <v>6</v>
      </c>
      <c r="H47" s="59">
        <v>26</v>
      </c>
      <c r="I47" s="42">
        <f>COUNTIF(questionari!D44:AF44,0)</f>
        <v>0</v>
      </c>
      <c r="J47" s="20" t="s">
        <v>102</v>
      </c>
      <c r="K47" s="49"/>
      <c r="L47" s="49"/>
      <c r="M47" s="49"/>
      <c r="N47" s="49"/>
      <c r="O47" s="49"/>
      <c r="P47" s="50"/>
      <c r="Q47" s="50"/>
    </row>
    <row r="48" spans="1:17" ht="13.5" customHeight="1">
      <c r="A48" s="60">
        <v>11</v>
      </c>
      <c r="B48" s="20" t="s">
        <v>30</v>
      </c>
      <c r="C48" s="25" t="s">
        <v>42</v>
      </c>
      <c r="D48" s="42">
        <f>COUNTIF(questionari!D45:AF45,1)+COUNTIF(questionari!D45:AF45,2)</f>
        <v>0</v>
      </c>
      <c r="E48" s="59">
        <f>COUNTIF(questionari!D45:AF45,"=3")+COUNTIF(questionari!D45:AF45,"=4")</f>
        <v>0</v>
      </c>
      <c r="F48" s="59">
        <f>COUNTIF(questionari!D45:AF45,"=5")+COUNTIF(questionari!D45:AF45,"=6")</f>
        <v>1</v>
      </c>
      <c r="G48" s="59">
        <f>COUNTIF(questionari!D45:AF45,"=7")+COUNTIF(questionari!D45:AF45,"=8")+COUNTIF(questionari!D45:AF45,"=9")</f>
        <v>11</v>
      </c>
      <c r="H48" s="59">
        <v>19</v>
      </c>
      <c r="I48" s="42">
        <f>COUNTIF(questionari!D45:AF45,0)</f>
        <v>1</v>
      </c>
      <c r="J48" s="20" t="s">
        <v>101</v>
      </c>
      <c r="K48" s="19"/>
      <c r="L48" s="19"/>
      <c r="M48" s="19"/>
      <c r="N48" s="19"/>
      <c r="O48" s="19"/>
      <c r="P48" s="19"/>
      <c r="Q48" s="19"/>
    </row>
    <row r="49" spans="1:17" ht="13.5" customHeight="1">
      <c r="A49" s="60"/>
      <c r="B49" s="20" t="s">
        <v>32</v>
      </c>
      <c r="C49" s="25"/>
      <c r="D49" s="42">
        <f>COUNTIF(questionari!D46:AF46,1)+COUNTIF(questionari!D46:AF46,2)</f>
        <v>0</v>
      </c>
      <c r="E49" s="59">
        <f>COUNTIF(questionari!D46:AF46,"=3")+COUNTIF(questionari!D46:AF46,"=4")</f>
        <v>0</v>
      </c>
      <c r="F49" s="59">
        <f>COUNTIF(questionari!D46:AF46,"=5")+COUNTIF(questionari!D46:AF46,"=6")</f>
        <v>0</v>
      </c>
      <c r="G49" s="59">
        <v>13</v>
      </c>
      <c r="H49" s="59">
        <v>18</v>
      </c>
      <c r="I49" s="42">
        <f>COUNTIF(questionari!D46:AF46,0)</f>
        <v>1</v>
      </c>
      <c r="J49" s="20" t="s">
        <v>102</v>
      </c>
      <c r="K49" s="19"/>
      <c r="L49" s="19"/>
      <c r="M49" s="19"/>
      <c r="N49" s="19"/>
      <c r="O49" s="19"/>
      <c r="P49" s="19"/>
      <c r="Q49" s="19"/>
    </row>
    <row r="50" spans="1:17" ht="13.5" customHeight="1">
      <c r="A50" s="60">
        <v>12</v>
      </c>
      <c r="B50" s="20" t="s">
        <v>30</v>
      </c>
      <c r="C50" s="25" t="s">
        <v>43</v>
      </c>
      <c r="D50" s="42">
        <f>COUNTIF(questionari!D47:AF47,1)+COUNTIF(questionari!D47:AF47,2)</f>
        <v>0</v>
      </c>
      <c r="E50" s="59">
        <f>COUNTIF(questionari!D47:AF47,"=3")+COUNTIF(questionari!D47:AF47,"=4")</f>
        <v>0</v>
      </c>
      <c r="F50" s="59">
        <f>COUNTIF(questionari!D47:AF47,"=5")+COUNTIF(questionari!D47:AF47,"=6")</f>
        <v>1</v>
      </c>
      <c r="G50" s="59">
        <f>COUNTIF(questionari!D47:AF47,"=7")+COUNTIF(questionari!D47:AF47,"=8")+COUNTIF(questionari!D47:AF47,"=9")</f>
        <v>12</v>
      </c>
      <c r="H50" s="59">
        <v>19</v>
      </c>
      <c r="I50" s="42">
        <f>COUNTIF(questionari!D47:AF47,0)</f>
        <v>0</v>
      </c>
      <c r="J50" s="20" t="s">
        <v>101</v>
      </c>
      <c r="K50" s="19"/>
      <c r="L50" s="19"/>
      <c r="M50" s="19"/>
      <c r="N50" s="19"/>
      <c r="O50" s="19"/>
      <c r="P50" s="19"/>
      <c r="Q50" s="19"/>
    </row>
    <row r="51" spans="1:17" ht="13.5" customHeight="1">
      <c r="A51" s="60"/>
      <c r="B51" s="20" t="s">
        <v>32</v>
      </c>
      <c r="C51" s="25"/>
      <c r="D51" s="42">
        <f>COUNTIF(questionari!D48:AF48,1)+COUNTIF(questionari!D48:AF48,2)</f>
        <v>0</v>
      </c>
      <c r="E51" s="59">
        <f>COUNTIF(questionari!D48:AF48,"=3")+COUNTIF(questionari!D48:AF48,"=4")</f>
        <v>0</v>
      </c>
      <c r="F51" s="59">
        <f>COUNTIF(questionari!D48:AF48,"=5")+COUNTIF(questionari!D48:AF48,"=6")</f>
        <v>0</v>
      </c>
      <c r="G51" s="59">
        <v>13</v>
      </c>
      <c r="H51" s="59">
        <v>19</v>
      </c>
      <c r="I51" s="42">
        <f>COUNTIF(questionari!D48:AF48,0)</f>
        <v>0</v>
      </c>
      <c r="J51" s="20" t="s">
        <v>102</v>
      </c>
      <c r="K51" s="19"/>
      <c r="L51" s="19"/>
      <c r="M51" s="19"/>
      <c r="N51" s="19"/>
      <c r="O51" s="19"/>
      <c r="P51" s="19"/>
      <c r="Q51" s="19"/>
    </row>
    <row r="52" spans="1:17" ht="13.5" customHeight="1">
      <c r="A52" s="60">
        <v>13</v>
      </c>
      <c r="B52" s="20" t="s">
        <v>30</v>
      </c>
      <c r="C52" s="25" t="s">
        <v>44</v>
      </c>
      <c r="D52" s="42">
        <f>COUNTIF(questionari!D49:AF49,1)+COUNTIF(questionari!D49:AF49,2)</f>
        <v>0</v>
      </c>
      <c r="E52" s="59">
        <f>COUNTIF(questionari!D49:AF49,"=3")+COUNTIF(questionari!D49:AF49,"=4")</f>
        <v>0</v>
      </c>
      <c r="F52" s="59">
        <f>COUNTIF(questionari!D49:AF49,"=5")+COUNTIF(questionari!D49:AF49,"=6")</f>
        <v>1</v>
      </c>
      <c r="G52" s="59">
        <f>COUNTIF(questionari!D49:AF49,"=7")+COUNTIF(questionari!D49:AF49,"=8")+COUNTIF(questionari!D49:AF49,"=9")</f>
        <v>15</v>
      </c>
      <c r="H52" s="59">
        <v>16</v>
      </c>
      <c r="I52" s="42">
        <f>COUNTIF(questionari!D49:AF49,0)</f>
        <v>0</v>
      </c>
      <c r="J52" s="20" t="s">
        <v>101</v>
      </c>
      <c r="K52" s="19"/>
      <c r="L52" s="19"/>
      <c r="M52" s="19"/>
      <c r="N52" s="19"/>
      <c r="O52" s="19"/>
      <c r="P52" s="19"/>
      <c r="Q52" s="19"/>
    </row>
    <row r="53" spans="1:17" ht="13.5" customHeight="1">
      <c r="A53" s="60"/>
      <c r="B53" s="20" t="s">
        <v>32</v>
      </c>
      <c r="C53" s="25"/>
      <c r="D53" s="42">
        <f>COUNTIF(questionari!D50:AF50,1)+COUNTIF(questionari!D50:AF50,2)</f>
        <v>0</v>
      </c>
      <c r="E53" s="59">
        <f>COUNTIF(questionari!D50:AF50,"=3")+COUNTIF(questionari!D50:AF50,"=4")</f>
        <v>0</v>
      </c>
      <c r="F53" s="59">
        <f>COUNTIF(questionari!D50:AF50,"=5")+COUNTIF(questionari!D50:AF50,"=6")</f>
        <v>1</v>
      </c>
      <c r="G53" s="59">
        <f>COUNTIF(questionari!D50:AF50,"=7")+COUNTIF(questionari!D50:AF50,"=8")+COUNTIF(questionari!D50:AF50,"=9")</f>
        <v>10</v>
      </c>
      <c r="H53" s="59">
        <v>21</v>
      </c>
      <c r="I53" s="42">
        <f>COUNTIF(questionari!D50:AF50,0)</f>
        <v>0</v>
      </c>
      <c r="J53" s="20" t="s">
        <v>102</v>
      </c>
      <c r="K53" s="19"/>
      <c r="L53" s="19"/>
      <c r="M53" s="19"/>
      <c r="N53" s="19"/>
      <c r="O53" s="19"/>
      <c r="P53" s="19"/>
      <c r="Q53" s="19"/>
    </row>
    <row r="54" spans="1:17" ht="13.5" customHeight="1">
      <c r="A54" s="60">
        <v>14</v>
      </c>
      <c r="B54" s="20" t="s">
        <v>30</v>
      </c>
      <c r="C54" s="10" t="s">
        <v>104</v>
      </c>
      <c r="D54" s="42">
        <f>COUNTIF(questionari!D51:AF51,1)+COUNTIF(questionari!D51:AF51,2)</f>
        <v>0</v>
      </c>
      <c r="E54" s="59">
        <f>COUNTIF(questionari!D51:AF51,"=3")+COUNTIF(questionari!D51:AF51,"=4")</f>
        <v>0</v>
      </c>
      <c r="F54" s="59">
        <f>COUNTIF(questionari!D51:AF51,"=5")+COUNTIF(questionari!D51:AF51,"=6")</f>
        <v>2</v>
      </c>
      <c r="G54" s="59">
        <v>12</v>
      </c>
      <c r="H54" s="59">
        <v>18</v>
      </c>
      <c r="I54" s="42">
        <f>COUNTIF(questionari!D51:AF51,0)</f>
        <v>0</v>
      </c>
      <c r="J54" s="20" t="s">
        <v>101</v>
      </c>
      <c r="K54" s="19"/>
      <c r="L54" s="19"/>
      <c r="M54" s="19"/>
      <c r="N54" s="19"/>
      <c r="O54" s="19"/>
      <c r="P54" s="19"/>
      <c r="Q54" s="19"/>
    </row>
    <row r="55" spans="1:17" ht="13.5" customHeight="1">
      <c r="A55" s="60"/>
      <c r="B55" s="20" t="s">
        <v>32</v>
      </c>
      <c r="C55" s="10"/>
      <c r="D55" s="42">
        <f>COUNTIF(questionari!D52:AF52,1)+COUNTIF(questionari!D52:AF52,2)</f>
        <v>0</v>
      </c>
      <c r="E55" s="59">
        <f>COUNTIF(questionari!D52:AF52,"=3")+COUNTIF(questionari!D52:AF52,"=4")</f>
        <v>0</v>
      </c>
      <c r="F55" s="59">
        <f>COUNTIF(questionari!D52:AF52,"=5")+COUNTIF(questionari!D52:AF52,"=6")</f>
        <v>0</v>
      </c>
      <c r="G55" s="59">
        <f>COUNTIF(questionari!D52:AF52,"=7")+COUNTIF(questionari!D52:AF52,"=8")+COUNTIF(questionari!D52:AF52,"=9")</f>
        <v>10</v>
      </c>
      <c r="H55" s="59">
        <v>22</v>
      </c>
      <c r="I55" s="42">
        <f>COUNTIF(questionari!D52:AF52,0)</f>
        <v>0</v>
      </c>
      <c r="J55" s="20" t="s">
        <v>102</v>
      </c>
      <c r="K55" s="19"/>
      <c r="L55" s="19"/>
      <c r="M55" s="19"/>
      <c r="N55" s="19"/>
      <c r="O55" s="19"/>
      <c r="P55" s="19"/>
      <c r="Q55" s="19"/>
    </row>
    <row r="56" spans="1:17" ht="13.5" customHeight="1">
      <c r="A56" s="60">
        <v>15</v>
      </c>
      <c r="B56" s="20" t="s">
        <v>30</v>
      </c>
      <c r="C56" s="25" t="s">
        <v>48</v>
      </c>
      <c r="D56" s="42">
        <f>COUNTIF(questionari!D53:AF53,1)+COUNTIF(questionari!D53:AF53,2)</f>
        <v>0</v>
      </c>
      <c r="E56" s="59">
        <f>COUNTIF(questionari!D53:AF53,"=3")+COUNTIF(questionari!D53:AF53,"=4")</f>
        <v>0</v>
      </c>
      <c r="F56" s="59">
        <f>COUNTIF(questionari!D53:AF53,"=5")+COUNTIF(questionari!D53:AF53,"=6")</f>
        <v>0</v>
      </c>
      <c r="G56" s="59">
        <f>COUNTIF(questionari!D53:AF53,"=7")+COUNTIF(questionari!D53:AF53,"=8")+COUNTIF(questionari!D53:AF53,"=9")</f>
        <v>12</v>
      </c>
      <c r="H56" s="59">
        <v>20</v>
      </c>
      <c r="I56" s="42">
        <f>COUNTIF(questionari!D53:AF53,0)</f>
        <v>0</v>
      </c>
      <c r="J56" s="20" t="s">
        <v>101</v>
      </c>
      <c r="K56" s="19"/>
      <c r="L56" s="19"/>
      <c r="M56" s="19"/>
      <c r="N56" s="19"/>
      <c r="O56" s="19"/>
      <c r="P56" s="19"/>
      <c r="Q56" s="19"/>
    </row>
    <row r="57" spans="1:17" ht="13.5" customHeight="1">
      <c r="A57" s="60"/>
      <c r="B57" s="20" t="s">
        <v>32</v>
      </c>
      <c r="C57" s="25"/>
      <c r="D57" s="42">
        <f>COUNTIF(questionari!D54:AF54,1)+COUNTIF(questionari!D54:AF54,2)</f>
        <v>0</v>
      </c>
      <c r="E57" s="59">
        <f>COUNTIF(questionari!D54:AF54,"=3")+COUNTIF(questionari!D54:AF54,"=4")</f>
        <v>0</v>
      </c>
      <c r="F57" s="59">
        <f>COUNTIF(questionari!D54:AF54,"=5")+COUNTIF(questionari!D54:AF54,"=6")</f>
        <v>0</v>
      </c>
      <c r="G57" s="59">
        <v>7</v>
      </c>
      <c r="H57" s="59">
        <v>24</v>
      </c>
      <c r="I57" s="42">
        <f>COUNTIF(questionari!D54:AF54,0)</f>
        <v>1</v>
      </c>
      <c r="J57" s="20" t="s">
        <v>102</v>
      </c>
      <c r="K57" s="19"/>
      <c r="L57" s="19"/>
      <c r="M57" s="19"/>
      <c r="N57" s="19"/>
      <c r="O57" s="19"/>
      <c r="P57" s="19"/>
      <c r="Q57" s="19"/>
    </row>
    <row r="58" spans="1:17" ht="13.5" customHeight="1">
      <c r="A58" s="60">
        <v>16</v>
      </c>
      <c r="B58" s="20" t="s">
        <v>30</v>
      </c>
      <c r="C58" s="25" t="s">
        <v>49</v>
      </c>
      <c r="D58" s="42">
        <f>COUNTIF(questionari!D55:AF55,1)+COUNTIF(questionari!D55:AF55,2)</f>
        <v>0</v>
      </c>
      <c r="E58" s="59">
        <f>COUNTIF(questionari!D55:AF55,"=3")+COUNTIF(questionari!D55:AF55,"=4")</f>
        <v>0</v>
      </c>
      <c r="F58" s="59">
        <f>COUNTIF(questionari!D55:AF55,"=5")+COUNTIF(questionari!D55:AF55,"=6")</f>
        <v>2</v>
      </c>
      <c r="G58" s="59">
        <v>14</v>
      </c>
      <c r="H58" s="59">
        <v>15</v>
      </c>
      <c r="I58" s="42">
        <f>COUNTIF(questionari!D55:AF55,0)</f>
        <v>1</v>
      </c>
      <c r="J58" s="20" t="s">
        <v>101</v>
      </c>
      <c r="K58" s="19"/>
      <c r="L58" s="19"/>
      <c r="M58" s="19"/>
      <c r="N58" s="19"/>
      <c r="O58" s="19"/>
      <c r="P58" s="19"/>
      <c r="Q58" s="19"/>
    </row>
    <row r="59" spans="1:17" ht="13.5" customHeight="1">
      <c r="A59" s="60"/>
      <c r="B59" s="20" t="s">
        <v>32</v>
      </c>
      <c r="C59" s="25"/>
      <c r="D59" s="42">
        <f>COUNTIF(questionari!D56:AF56,1)+COUNTIF(questionari!D56:AF56,2)</f>
        <v>0</v>
      </c>
      <c r="E59" s="59">
        <f>COUNTIF(questionari!D56:AF56,"=3")+COUNTIF(questionari!D56:AF56,"=4")</f>
        <v>0</v>
      </c>
      <c r="F59" s="59">
        <f>COUNTIF(questionari!D56:AF56,"=5")+COUNTIF(questionari!D56:AF56,"=6")</f>
        <v>0</v>
      </c>
      <c r="G59" s="59">
        <v>9</v>
      </c>
      <c r="H59" s="59">
        <v>21</v>
      </c>
      <c r="I59" s="42">
        <f>COUNTIF(questionari!D56:AF56,0)</f>
        <v>2</v>
      </c>
      <c r="J59" s="20" t="s">
        <v>102</v>
      </c>
      <c r="K59" s="19"/>
      <c r="L59" s="19"/>
      <c r="M59" s="19"/>
      <c r="N59" s="19"/>
      <c r="O59" s="19"/>
      <c r="P59" s="19"/>
      <c r="Q59" s="19"/>
    </row>
    <row r="60" spans="1:17" ht="13.5" customHeight="1">
      <c r="A60" s="60">
        <v>17</v>
      </c>
      <c r="B60" s="20" t="s">
        <v>30</v>
      </c>
      <c r="C60" s="25" t="s">
        <v>50</v>
      </c>
      <c r="D60" s="42">
        <f>COUNTIF(questionari!D57:AF57,1)+COUNTIF(questionari!D57:AF57,2)</f>
        <v>0</v>
      </c>
      <c r="E60" s="59">
        <f>COUNTIF(questionari!D57:AF57,"=3")+COUNTIF(questionari!D57:AF57,"=4")</f>
        <v>0</v>
      </c>
      <c r="F60" s="59">
        <f>COUNTIF(questionari!D57:AF57,"=5")+COUNTIF(questionari!D57:AF57,"=6")</f>
        <v>0</v>
      </c>
      <c r="G60" s="59">
        <v>12</v>
      </c>
      <c r="H60" s="59">
        <v>20</v>
      </c>
      <c r="I60" s="42">
        <f>COUNTIF(questionari!D57:AF57,0)</f>
        <v>0</v>
      </c>
      <c r="J60" s="20" t="s">
        <v>101</v>
      </c>
      <c r="K60" s="19"/>
      <c r="L60" s="19"/>
      <c r="M60" s="19"/>
      <c r="N60" s="19"/>
      <c r="O60" s="19"/>
      <c r="P60" s="19"/>
      <c r="Q60" s="19"/>
    </row>
    <row r="61" spans="1:17" ht="13.5" customHeight="1">
      <c r="A61" s="60"/>
      <c r="B61" s="20" t="s">
        <v>32</v>
      </c>
      <c r="C61" s="25"/>
      <c r="D61" s="42">
        <f>COUNTIF(questionari!D58:AF58,1)+COUNTIF(questionari!D58:AF58,2)</f>
        <v>0</v>
      </c>
      <c r="E61" s="59">
        <f>COUNTIF(questionari!D58:AF58,"=3")+COUNTIF(questionari!D58:AF58,"=4")</f>
        <v>0</v>
      </c>
      <c r="F61" s="59">
        <f>COUNTIF(questionari!D58:AF58,"=5")+COUNTIF(questionari!D58:AF58,"=6")</f>
        <v>0</v>
      </c>
      <c r="G61" s="59">
        <v>10</v>
      </c>
      <c r="H61" s="59">
        <v>21</v>
      </c>
      <c r="I61" s="42">
        <v>1</v>
      </c>
      <c r="J61" s="20" t="s">
        <v>102</v>
      </c>
      <c r="K61" s="19"/>
      <c r="L61" s="19"/>
      <c r="M61" s="19"/>
      <c r="N61" s="19"/>
      <c r="O61" s="19"/>
      <c r="P61" s="19"/>
      <c r="Q61" s="19"/>
    </row>
    <row r="62" spans="1:17" ht="13.5" customHeight="1">
      <c r="A62" s="60">
        <v>18</v>
      </c>
      <c r="B62" s="20" t="s">
        <v>30</v>
      </c>
      <c r="C62" s="25" t="s">
        <v>51</v>
      </c>
      <c r="D62" s="42">
        <f>COUNTIF(questionari!D59:AF59,1)+COUNTIF(questionari!D59:AF59,2)</f>
        <v>0</v>
      </c>
      <c r="E62" s="59">
        <f>COUNTIF(questionari!D59:AF59,"=3")+COUNTIF(questionari!D59:AF59,"=4")</f>
        <v>0</v>
      </c>
      <c r="F62" s="59">
        <f>COUNTIF(questionari!D59:AF59,"=5")+COUNTIF(questionari!D59:AF59,"=6")</f>
        <v>0</v>
      </c>
      <c r="G62" s="59">
        <v>11</v>
      </c>
      <c r="H62" s="59">
        <v>21</v>
      </c>
      <c r="I62" s="42">
        <f>COUNTIF(questionari!D59:AF59,0)</f>
        <v>0</v>
      </c>
      <c r="J62" s="20" t="s">
        <v>101</v>
      </c>
      <c r="K62" s="19"/>
      <c r="L62" s="19"/>
      <c r="M62" s="19"/>
      <c r="N62" s="19"/>
      <c r="O62" s="19"/>
      <c r="P62" s="19"/>
      <c r="Q62" s="19"/>
    </row>
    <row r="63" spans="1:17" ht="13.5" customHeight="1">
      <c r="A63" s="60"/>
      <c r="B63" s="20" t="s">
        <v>32</v>
      </c>
      <c r="C63" s="25"/>
      <c r="D63" s="42">
        <f>COUNTIF(questionari!D60:AF60,1)+COUNTIF(questionari!D60:AF60,2)</f>
        <v>0</v>
      </c>
      <c r="E63" s="59">
        <f>COUNTIF(questionari!D60:AF60,"=3")+COUNTIF(questionari!D60:AF60,"=4")</f>
        <v>0</v>
      </c>
      <c r="F63" s="59">
        <f>COUNTIF(questionari!D60:AF60,"=5")+COUNTIF(questionari!D60:AF60,"=6")</f>
        <v>0</v>
      </c>
      <c r="G63" s="59">
        <f>COUNTIF(questionari!D60:AF60,"=7")+COUNTIF(questionari!D60:AF60,"=8")+COUNTIF(questionari!D60:AF60,"=9")</f>
        <v>5</v>
      </c>
      <c r="H63" s="59">
        <v>26</v>
      </c>
      <c r="I63" s="42">
        <f>COUNTIF(questionari!D60:AF60,0)</f>
        <v>1</v>
      </c>
      <c r="J63" s="20" t="s">
        <v>102</v>
      </c>
      <c r="K63" s="19"/>
      <c r="L63" s="19"/>
      <c r="M63" s="19"/>
      <c r="N63" s="19"/>
      <c r="O63" s="19"/>
      <c r="P63" s="19"/>
      <c r="Q63" s="19"/>
    </row>
    <row r="64" spans="1:17" ht="13.5" customHeight="1">
      <c r="A64" s="60">
        <v>19</v>
      </c>
      <c r="B64" s="20" t="s">
        <v>30</v>
      </c>
      <c r="C64" s="25" t="s">
        <v>52</v>
      </c>
      <c r="D64" s="42">
        <f>COUNTIF(questionari!D61:AF61,1)+COUNTIF(questionari!D61:AF61,2)</f>
        <v>0</v>
      </c>
      <c r="E64" s="59">
        <f>COUNTIF(questionari!D61:AF61,"=3")+COUNTIF(questionari!D61:AF61,"=4")</f>
        <v>0</v>
      </c>
      <c r="F64" s="59">
        <f>COUNTIF(questionari!D61:AF61,"=5")+COUNTIF(questionari!D61:AF61,"=6")</f>
        <v>0</v>
      </c>
      <c r="G64" s="59">
        <v>13</v>
      </c>
      <c r="H64" s="59">
        <v>19</v>
      </c>
      <c r="I64" s="42">
        <f>COUNTIF(questionari!D61:AF61,0)</f>
        <v>0</v>
      </c>
      <c r="J64" s="20" t="s">
        <v>101</v>
      </c>
      <c r="K64" s="19"/>
      <c r="L64" s="19"/>
      <c r="M64" s="19"/>
      <c r="N64" s="19"/>
      <c r="O64" s="19"/>
      <c r="P64" s="19"/>
      <c r="Q64" s="19"/>
    </row>
    <row r="65" spans="1:17" ht="14.25">
      <c r="A65" s="60"/>
      <c r="B65" s="20" t="s">
        <v>32</v>
      </c>
      <c r="C65" s="25"/>
      <c r="D65" s="42">
        <f>COUNTIF(questionari!D62:AF62,1)+COUNTIF(questionari!D62:AF62,2)</f>
        <v>0</v>
      </c>
      <c r="E65" s="59">
        <f>COUNTIF(questionari!D62:AF62,"=3")+COUNTIF(questionari!D62:AF62,"=4")</f>
        <v>0</v>
      </c>
      <c r="F65" s="59">
        <f>COUNTIF(questionari!D62:AF62,"=5")+COUNTIF(questionari!D62:AF62,"=6")</f>
        <v>1</v>
      </c>
      <c r="G65" s="59">
        <f>COUNTIF(questionari!D62:AF62,"=7")+COUNTIF(questionari!D62:AF62,"=8")+COUNTIF(questionari!D62:AF62,"=9")</f>
        <v>11</v>
      </c>
      <c r="H65" s="59">
        <v>19</v>
      </c>
      <c r="I65" s="42">
        <f>COUNTIF(questionari!D62:AF62,0)</f>
        <v>1</v>
      </c>
      <c r="J65" s="20" t="s">
        <v>102</v>
      </c>
      <c r="K65" s="19"/>
      <c r="L65" s="19"/>
      <c r="M65" s="19"/>
      <c r="N65" s="19"/>
      <c r="O65" s="19"/>
      <c r="P65" s="19"/>
      <c r="Q65" s="19"/>
    </row>
    <row r="66" spans="1:17" ht="12.75" customHeight="1">
      <c r="A66" s="60">
        <v>20</v>
      </c>
      <c r="B66" s="20" t="s">
        <v>30</v>
      </c>
      <c r="C66" s="25" t="s">
        <v>53</v>
      </c>
      <c r="D66" s="42">
        <f>COUNTIF(questionari!D63:AF63,1)+COUNTIF(questionari!D63:AF63,2)</f>
        <v>0</v>
      </c>
      <c r="E66" s="59">
        <f>COUNTIF(questionari!D63:AF63,"=3")+COUNTIF(questionari!D63:AF63,"=4")</f>
        <v>0</v>
      </c>
      <c r="F66" s="59">
        <f>COUNTIF(questionari!D63:AF63,"=5")+COUNTIF(questionari!D63:AF63,"=6")</f>
        <v>3</v>
      </c>
      <c r="G66" s="59">
        <v>14</v>
      </c>
      <c r="H66" s="59">
        <v>14</v>
      </c>
      <c r="I66" s="42">
        <f>COUNTIF(questionari!D63:AF63,0)</f>
        <v>0</v>
      </c>
      <c r="J66" s="20" t="s">
        <v>101</v>
      </c>
      <c r="K66" s="19"/>
      <c r="L66" s="19"/>
      <c r="M66" s="19"/>
      <c r="N66" s="19"/>
      <c r="O66" s="19"/>
      <c r="P66" s="19"/>
      <c r="Q66" s="19"/>
    </row>
    <row r="67" spans="1:17" ht="14.25">
      <c r="A67" s="60"/>
      <c r="B67" s="20" t="s">
        <v>32</v>
      </c>
      <c r="C67" s="25"/>
      <c r="D67" s="42">
        <f>COUNTIF(questionari!D64:AF64,1)+COUNTIF(questionari!D64:AF64,2)</f>
        <v>0</v>
      </c>
      <c r="E67" s="59">
        <f>COUNTIF(questionari!D64:AF64,"=3")+COUNTIF(questionari!D64:AF64,"=4")</f>
        <v>0</v>
      </c>
      <c r="F67" s="59">
        <f>COUNTIF(questionari!D64:AF64,"=5")+COUNTIF(questionari!D64:AF64,"=6")</f>
        <v>1</v>
      </c>
      <c r="G67" s="59">
        <f>COUNTIF(questionari!D64:AF64,"=7")+COUNTIF(questionari!D64:AF64,"=8")+COUNTIF(questionari!D64:AF64,"=9")</f>
        <v>11</v>
      </c>
      <c r="H67" s="59">
        <v>19</v>
      </c>
      <c r="I67" s="42">
        <f>COUNTIF(questionari!D64:AF64,0)</f>
        <v>1</v>
      </c>
      <c r="J67" s="20" t="s">
        <v>102</v>
      </c>
      <c r="K67" s="19"/>
      <c r="L67" s="19"/>
      <c r="M67" s="19"/>
      <c r="N67" s="19"/>
      <c r="O67" s="19"/>
      <c r="P67" s="19"/>
      <c r="Q67" s="19"/>
    </row>
    <row r="68" spans="1:17" ht="12.75" customHeight="1">
      <c r="A68" s="60">
        <v>21</v>
      </c>
      <c r="B68" s="20" t="s">
        <v>30</v>
      </c>
      <c r="C68" s="25" t="s">
        <v>54</v>
      </c>
      <c r="D68" s="42">
        <f>COUNTIF(questionari!D65:AF65,1)+COUNTIF(questionari!D65:AF65,2)</f>
        <v>0</v>
      </c>
      <c r="E68" s="59">
        <f>COUNTIF(questionari!D65:AF65,"=3")+COUNTIF(questionari!D65:AF65,"=4")</f>
        <v>0</v>
      </c>
      <c r="F68" s="59">
        <f>COUNTIF(questionari!D65:AF65,"=5")+COUNTIF(questionari!D65:AF65,"=6")</f>
        <v>1</v>
      </c>
      <c r="G68" s="59">
        <v>10</v>
      </c>
      <c r="H68" s="59">
        <v>21</v>
      </c>
      <c r="I68" s="42">
        <f>COUNTIF(questionari!D65:AF65,0)</f>
        <v>0</v>
      </c>
      <c r="J68" s="20" t="s">
        <v>101</v>
      </c>
      <c r="K68" s="19"/>
      <c r="L68" s="19"/>
      <c r="M68" s="19"/>
      <c r="N68" s="19"/>
      <c r="O68" s="19"/>
      <c r="P68" s="19"/>
      <c r="Q68" s="19"/>
    </row>
    <row r="69" spans="1:17" ht="14.25">
      <c r="A69" s="60"/>
      <c r="B69" s="20" t="s">
        <v>32</v>
      </c>
      <c r="C69" s="25"/>
      <c r="D69" s="42">
        <f>COUNTIF(questionari!D66:AF66,1)+COUNTIF(questionari!D66:AF66,2)</f>
        <v>1</v>
      </c>
      <c r="E69" s="59">
        <f>COUNTIF(questionari!D66:AF66,"=3")+COUNTIF(questionari!D66:AF66,"=4")</f>
        <v>0</v>
      </c>
      <c r="F69" s="59">
        <v>1</v>
      </c>
      <c r="G69" s="59">
        <f>COUNTIF(questionari!D66:AF66,"=7")+COUNTIF(questionari!D66:AF66,"=8")+COUNTIF(questionari!D66:AF66,"=9")</f>
        <v>5</v>
      </c>
      <c r="H69" s="59">
        <v>24</v>
      </c>
      <c r="I69" s="42">
        <f>COUNTIF(questionari!D66:AF66,0)</f>
        <v>1</v>
      </c>
      <c r="J69" s="20" t="s">
        <v>102</v>
      </c>
      <c r="K69" s="19"/>
      <c r="L69" s="19"/>
      <c r="M69" s="19"/>
      <c r="N69" s="19"/>
      <c r="O69" s="19"/>
      <c r="P69" s="19"/>
      <c r="Q69" s="19"/>
    </row>
    <row r="70" spans="1:17" ht="12.75" customHeight="1">
      <c r="A70" s="60">
        <v>22</v>
      </c>
      <c r="B70" s="20" t="s">
        <v>30</v>
      </c>
      <c r="C70" s="25" t="s">
        <v>55</v>
      </c>
      <c r="D70" s="42">
        <f>COUNTIF(questionari!D67:AF67,1)+COUNTIF(questionari!D67:AF67,2)</f>
        <v>0</v>
      </c>
      <c r="E70" s="59">
        <f>COUNTIF(questionari!D67:AF67,"=3")+COUNTIF(questionari!D67:AF67,"=4")</f>
        <v>0</v>
      </c>
      <c r="F70" s="59">
        <f>COUNTIF(questionari!D67:AF67,"=5")+COUNTIF(questionari!D67:AF67,"=6")</f>
        <v>4</v>
      </c>
      <c r="G70" s="59">
        <v>14</v>
      </c>
      <c r="H70" s="59">
        <v>7</v>
      </c>
      <c r="I70" s="42">
        <f>COUNTIF(questionari!D67:AF67,0)</f>
        <v>7</v>
      </c>
      <c r="J70" s="20" t="s">
        <v>101</v>
      </c>
      <c r="K70" s="19"/>
      <c r="L70" s="19"/>
      <c r="M70" s="19"/>
      <c r="N70" s="19"/>
      <c r="O70" s="19"/>
      <c r="P70" s="19"/>
      <c r="Q70" s="19"/>
    </row>
    <row r="71" spans="1:17" ht="14.25">
      <c r="A71" s="60"/>
      <c r="B71" s="20" t="s">
        <v>32</v>
      </c>
      <c r="C71" s="25"/>
      <c r="D71" s="42">
        <f>COUNTIF(questionari!D68:AF68,1)+COUNTIF(questionari!D68:AF68,2)</f>
        <v>0</v>
      </c>
      <c r="E71" s="59">
        <f>COUNTIF(questionari!D68:AF68,"=3")+COUNTIF(questionari!D68:AF68,"=4")</f>
        <v>0</v>
      </c>
      <c r="F71" s="59">
        <f>COUNTIF(questionari!D68:AF68,"=5")+COUNTIF(questionari!D68:AF68,"=6")</f>
        <v>0</v>
      </c>
      <c r="G71" s="59">
        <v>12</v>
      </c>
      <c r="H71" s="59">
        <v>12</v>
      </c>
      <c r="I71" s="42">
        <f>COUNTIF(questionari!D68:AF68,0)</f>
        <v>8</v>
      </c>
      <c r="J71" s="20" t="s">
        <v>102</v>
      </c>
      <c r="K71" s="19"/>
      <c r="L71" s="19"/>
      <c r="M71" s="19"/>
      <c r="N71" s="19"/>
      <c r="O71" s="19"/>
      <c r="P71" s="19"/>
      <c r="Q71" s="19"/>
    </row>
    <row r="72" spans="1:17" ht="12.75" customHeight="1">
      <c r="A72" s="60">
        <v>23</v>
      </c>
      <c r="B72" s="20" t="s">
        <v>30</v>
      </c>
      <c r="C72" s="25" t="s">
        <v>56</v>
      </c>
      <c r="D72" s="42">
        <f>COUNTIF(questionari!D69:AF69,1)+COUNTIF(questionari!D69:AF69,2)</f>
        <v>0</v>
      </c>
      <c r="E72" s="59">
        <f>COUNTIF(questionari!D69:AF69,"=3")+COUNTIF(questionari!D69:AF69,"=4")</f>
        <v>1</v>
      </c>
      <c r="F72" s="59">
        <f>COUNTIF(questionari!D69:AF69,"=5")+COUNTIF(questionari!D69:AF69,"=6")</f>
        <v>4</v>
      </c>
      <c r="G72" s="59">
        <v>14</v>
      </c>
      <c r="H72" s="59">
        <v>13</v>
      </c>
      <c r="I72" s="42">
        <f>COUNTIF(questionari!D69:AF69,0)</f>
        <v>0</v>
      </c>
      <c r="J72" s="20" t="s">
        <v>101</v>
      </c>
      <c r="K72" s="19"/>
      <c r="L72" s="19"/>
      <c r="M72" s="19"/>
      <c r="N72" s="19"/>
      <c r="O72" s="19"/>
      <c r="P72" s="19"/>
      <c r="Q72" s="19"/>
    </row>
    <row r="73" spans="1:17" ht="14.25">
      <c r="A73" s="60"/>
      <c r="B73" s="20" t="s">
        <v>32</v>
      </c>
      <c r="C73" s="25"/>
      <c r="D73" s="42">
        <f>COUNTIF(questionari!D70:AF70,1)+COUNTIF(questionari!D70:AF70,2)</f>
        <v>0</v>
      </c>
      <c r="E73" s="59">
        <f>COUNTIF(questionari!D70:AF70,"=3")+COUNTIF(questionari!D70:AF70,"=4")</f>
        <v>0</v>
      </c>
      <c r="F73" s="59">
        <f>COUNTIF(questionari!D70:AF70,"=5")+COUNTIF(questionari!D70:AF70,"=6")</f>
        <v>0</v>
      </c>
      <c r="G73" s="59">
        <v>14</v>
      </c>
      <c r="H73" s="59">
        <v>16</v>
      </c>
      <c r="I73" s="42">
        <f>COUNTIF(questionari!D70:AF70,0)</f>
        <v>2</v>
      </c>
      <c r="J73" s="20" t="s">
        <v>102</v>
      </c>
      <c r="K73" s="19"/>
      <c r="L73" s="19"/>
      <c r="M73" s="19"/>
      <c r="N73" s="19"/>
      <c r="O73" s="19"/>
      <c r="P73" s="19"/>
      <c r="Q73" s="19"/>
    </row>
    <row r="74" spans="1:17" ht="12.75" customHeight="1">
      <c r="A74" s="60">
        <v>24</v>
      </c>
      <c r="B74" s="20" t="s">
        <v>30</v>
      </c>
      <c r="C74" s="25" t="s">
        <v>57</v>
      </c>
      <c r="D74" s="42">
        <f>COUNTIF(questionari!D71:AF71,1)+COUNTIF(questionari!D71:AF71,2)</f>
        <v>0</v>
      </c>
      <c r="E74" s="59">
        <v>0</v>
      </c>
      <c r="F74" s="59">
        <v>1</v>
      </c>
      <c r="G74" s="59">
        <f>COUNTIF(questionari!D71:AF71,"=7")+COUNTIF(questionari!D71:AF71,"=8")+COUNTIF(questionari!D71:AF71,"=9")</f>
        <v>14</v>
      </c>
      <c r="H74" s="59">
        <v>17</v>
      </c>
      <c r="I74" s="42">
        <f>COUNTIF(questionari!D71:AF71,0)</f>
        <v>0</v>
      </c>
      <c r="J74" s="20" t="s">
        <v>101</v>
      </c>
      <c r="K74" s="19"/>
      <c r="L74" s="19"/>
      <c r="M74" s="19"/>
      <c r="N74" s="19"/>
      <c r="O74" s="19"/>
      <c r="P74" s="19"/>
      <c r="Q74" s="19"/>
    </row>
    <row r="75" spans="1:17" ht="14.25">
      <c r="A75" s="60"/>
      <c r="B75" s="20" t="s">
        <v>32</v>
      </c>
      <c r="C75" s="25"/>
      <c r="D75" s="42">
        <f>COUNTIF(questionari!D72:AF72,1)+COUNTIF(questionari!D72:AF72,2)</f>
        <v>0</v>
      </c>
      <c r="E75" s="59">
        <f>COUNTIF(questionari!D72:AF72,"=3")+COUNTIF(questionari!D72:AF72,"=4")</f>
        <v>0</v>
      </c>
      <c r="F75" s="59">
        <f>COUNTIF(questionari!D72:AF72,"=5")+COUNTIF(questionari!D72:AF72,"=6")</f>
        <v>0</v>
      </c>
      <c r="G75" s="59">
        <v>10</v>
      </c>
      <c r="H75" s="59">
        <v>20</v>
      </c>
      <c r="I75" s="42">
        <f>COUNTIF(questionari!D72:AF72,0)</f>
        <v>2</v>
      </c>
      <c r="J75" s="20" t="s">
        <v>102</v>
      </c>
      <c r="K75" s="19"/>
      <c r="L75" s="19"/>
      <c r="M75" s="19"/>
      <c r="N75" s="19"/>
      <c r="O75" s="19"/>
      <c r="P75" s="19"/>
      <c r="Q75" s="19"/>
    </row>
    <row r="76" spans="1:17" ht="12.75" customHeight="1">
      <c r="A76" s="60">
        <v>25</v>
      </c>
      <c r="B76" s="20" t="s">
        <v>30</v>
      </c>
      <c r="C76" s="25" t="s">
        <v>58</v>
      </c>
      <c r="D76" s="42">
        <f>COUNTIF(questionari!D73:AF73,1)+COUNTIF(questionari!D73:AF73,2)</f>
        <v>0</v>
      </c>
      <c r="E76" s="59">
        <f>COUNTIF(questionari!D73:AF73,"=3")+COUNTIF(questionari!D73:AF73,"=4")</f>
        <v>0</v>
      </c>
      <c r="F76" s="59">
        <f>COUNTIF(questionari!D73:AF73,"=5")+COUNTIF(questionari!D73:AF73,"=6")</f>
        <v>1</v>
      </c>
      <c r="G76" s="59">
        <f>COUNTIF(questionari!D73:AF73,"=7")+COUNTIF(questionari!D73:AF73,"=8")+COUNTIF(questionari!D73:AF73,"=9")</f>
        <v>11</v>
      </c>
      <c r="H76" s="59">
        <v>19</v>
      </c>
      <c r="I76" s="42">
        <f>COUNTIF(questionari!D73:AF73,0)</f>
        <v>1</v>
      </c>
      <c r="J76" s="20" t="s">
        <v>101</v>
      </c>
      <c r="K76" s="19"/>
      <c r="L76" s="19"/>
      <c r="M76" s="19"/>
      <c r="N76" s="19"/>
      <c r="O76" s="19"/>
      <c r="P76" s="19"/>
      <c r="Q76" s="19"/>
    </row>
    <row r="77" spans="1:17" ht="14.25">
      <c r="A77" s="60"/>
      <c r="B77" s="20" t="s">
        <v>32</v>
      </c>
      <c r="C77" s="25"/>
      <c r="D77" s="42">
        <f>COUNTIF(questionari!D74:AF74,1)+COUNTIF(questionari!D74:AF74,2)</f>
        <v>0</v>
      </c>
      <c r="E77" s="59">
        <f>COUNTIF(questionari!D74:AF74,"=3")+COUNTIF(questionari!D74:AF74,"=4")</f>
        <v>0</v>
      </c>
      <c r="F77" s="59">
        <f>COUNTIF(questionari!D74:AF74,"=5")+COUNTIF(questionari!D74:AF74,"=6")</f>
        <v>0</v>
      </c>
      <c r="G77" s="59">
        <v>8</v>
      </c>
      <c r="H77" s="59">
        <v>22</v>
      </c>
      <c r="I77" s="42">
        <f>COUNTIF(questionari!D74:AF74,0)</f>
        <v>2</v>
      </c>
      <c r="J77" s="20" t="s">
        <v>102</v>
      </c>
      <c r="K77" s="19"/>
      <c r="L77" s="19"/>
      <c r="M77" s="19"/>
      <c r="N77" s="19"/>
      <c r="O77" s="19"/>
      <c r="P77" s="19"/>
      <c r="Q77" s="19"/>
    </row>
    <row r="78" spans="1:17" ht="12.75" customHeight="1">
      <c r="A78" s="60">
        <v>26</v>
      </c>
      <c r="B78" s="20" t="s">
        <v>30</v>
      </c>
      <c r="C78" s="25" t="s">
        <v>59</v>
      </c>
      <c r="D78" s="42">
        <f>COUNTIF(questionari!D75:AF75,1)+COUNTIF(questionari!D75:AF75,2)</f>
        <v>0</v>
      </c>
      <c r="E78" s="59">
        <f>COUNTIF(questionari!D75:AF75,"=3")+COUNTIF(questionari!D75:AF75,"=4")</f>
        <v>1</v>
      </c>
      <c r="F78" s="59">
        <f>COUNTIF(questionari!D75:AF75,"=5")+COUNTIF(questionari!D75:AF75,"=6")</f>
        <v>2</v>
      </c>
      <c r="G78" s="59">
        <v>20</v>
      </c>
      <c r="H78" s="59">
        <v>9</v>
      </c>
      <c r="I78" s="42">
        <f>COUNTIF(questionari!D75:AF75,0)</f>
        <v>0</v>
      </c>
      <c r="J78" s="20" t="s">
        <v>101</v>
      </c>
      <c r="K78" s="19"/>
      <c r="L78" s="19"/>
      <c r="M78" s="19"/>
      <c r="N78" s="19"/>
      <c r="O78" s="19"/>
      <c r="P78" s="19"/>
      <c r="Q78" s="19"/>
    </row>
    <row r="79" spans="1:17" ht="14.25">
      <c r="A79" s="60"/>
      <c r="B79" s="20" t="s">
        <v>32</v>
      </c>
      <c r="C79" s="25"/>
      <c r="D79" s="42">
        <f>COUNTIF(questionari!D76:AF76,1)+COUNTIF(questionari!D76:AF76,2)</f>
        <v>0</v>
      </c>
      <c r="E79" s="59">
        <f>COUNTIF(questionari!D76:AF76,"=3")+COUNTIF(questionari!D76:AF76,"=4")</f>
        <v>0</v>
      </c>
      <c r="F79" s="59">
        <f>COUNTIF(questionari!D76:AF76,"=5")+COUNTIF(questionari!D76:AF76,"=6")</f>
        <v>0</v>
      </c>
      <c r="G79" s="59">
        <f>COUNTIF(questionari!D76:AF76,"=7")+COUNTIF(questionari!D76:AF76,"=8")+COUNTIF(questionari!D76:AF76,"=9")</f>
        <v>16</v>
      </c>
      <c r="H79" s="59">
        <v>13</v>
      </c>
      <c r="I79" s="42">
        <f>COUNTIF(questionari!D76:AF76,0)</f>
        <v>3</v>
      </c>
      <c r="J79" s="20" t="s">
        <v>102</v>
      </c>
      <c r="K79" s="19"/>
      <c r="L79" s="19"/>
      <c r="M79" s="19"/>
      <c r="N79" s="19"/>
      <c r="O79" s="19"/>
      <c r="P79" s="19"/>
      <c r="Q79" s="19"/>
    </row>
    <row r="80" spans="1:17" ht="12.75" customHeight="1">
      <c r="A80" s="60">
        <v>27</v>
      </c>
      <c r="B80" s="20" t="s">
        <v>30</v>
      </c>
      <c r="C80" s="25" t="s">
        <v>60</v>
      </c>
      <c r="D80" s="42">
        <v>2</v>
      </c>
      <c r="E80" s="59">
        <v>3</v>
      </c>
      <c r="F80" s="59">
        <f>COUNTIF(questionari!D77:AF77,"=5")+COUNTIF(questionari!D77:AF77,"=6")</f>
        <v>5</v>
      </c>
      <c r="G80" s="59">
        <v>15</v>
      </c>
      <c r="H80" s="59">
        <v>4</v>
      </c>
      <c r="I80" s="42">
        <f>COUNTIF(questionari!D77:AF77,0)</f>
        <v>3</v>
      </c>
      <c r="J80" s="20" t="s">
        <v>101</v>
      </c>
      <c r="K80" s="19"/>
      <c r="L80" s="19"/>
      <c r="M80" s="19"/>
      <c r="N80" s="19"/>
      <c r="O80" s="19"/>
      <c r="P80" s="19"/>
      <c r="Q80" s="19"/>
    </row>
    <row r="81" spans="1:17" ht="14.25">
      <c r="A81" s="60"/>
      <c r="B81" s="20" t="s">
        <v>32</v>
      </c>
      <c r="C81" s="25"/>
      <c r="D81" s="42">
        <f>COUNTIF(questionari!D78:AF78,1)+COUNTIF(questionari!D78:AF78,2)</f>
        <v>0</v>
      </c>
      <c r="E81" s="59">
        <f>COUNTIF(questionari!D78:AF78,"=3")+COUNTIF(questionari!D78:AF78,"=4")</f>
        <v>0</v>
      </c>
      <c r="F81" s="59">
        <f>COUNTIF(questionari!D78:AF78,"=5")+COUNTIF(questionari!D78:AF78,"=6")</f>
        <v>0</v>
      </c>
      <c r="G81" s="59">
        <v>17</v>
      </c>
      <c r="H81" s="59">
        <v>11</v>
      </c>
      <c r="I81" s="42">
        <f>COUNTIF(questionari!D78:AF78,0)</f>
        <v>4</v>
      </c>
      <c r="J81" s="20" t="s">
        <v>102</v>
      </c>
      <c r="K81" s="19"/>
      <c r="L81" s="19"/>
      <c r="M81" s="19"/>
      <c r="N81" s="19"/>
      <c r="O81" s="19"/>
      <c r="P81" s="19"/>
      <c r="Q81" s="19"/>
    </row>
    <row r="82" spans="1:17" ht="12.75" customHeight="1">
      <c r="A82" s="60">
        <v>28</v>
      </c>
      <c r="B82" s="20" t="s">
        <v>30</v>
      </c>
      <c r="C82" s="25" t="s">
        <v>61</v>
      </c>
      <c r="D82" s="42">
        <f>COUNTIF(questionari!D79:AF79,1)+COUNTIF(questionari!D79:AF79,2)</f>
        <v>0</v>
      </c>
      <c r="E82" s="59">
        <f>COUNTIF(questionari!D79:AF79,"=3")+COUNTIF(questionari!D79:AF79,"=4")</f>
        <v>0</v>
      </c>
      <c r="F82" s="59">
        <f>COUNTIF(questionari!D79:AF79,"=5")+COUNTIF(questionari!D79:AF79,"=6")</f>
        <v>1</v>
      </c>
      <c r="G82" s="59">
        <f>COUNTIF(questionari!D79:AF79,"=7")+COUNTIF(questionari!D79:AF79,"=8")+COUNTIF(questionari!D79:AF79,"=9")</f>
        <v>14</v>
      </c>
      <c r="H82" s="59">
        <v>15</v>
      </c>
      <c r="I82" s="42">
        <v>2</v>
      </c>
      <c r="J82" s="20" t="s">
        <v>101</v>
      </c>
      <c r="K82" s="19"/>
      <c r="L82" s="19"/>
      <c r="M82" s="19"/>
      <c r="N82" s="19"/>
      <c r="O82" s="19"/>
      <c r="P82" s="19"/>
      <c r="Q82" s="19"/>
    </row>
    <row r="83" spans="1:17" ht="14.25">
      <c r="A83" s="60"/>
      <c r="B83" s="20" t="s">
        <v>32</v>
      </c>
      <c r="C83" s="25"/>
      <c r="D83" s="42">
        <f>COUNTIF(questionari!D80:AF80,1)+COUNTIF(questionari!D80:AF80,2)</f>
        <v>0</v>
      </c>
      <c r="E83" s="59">
        <f>COUNTIF(questionari!D80:AF80,"=3")+COUNTIF(questionari!D80:AF80,"=4")</f>
        <v>0</v>
      </c>
      <c r="F83" s="59">
        <f>COUNTIF(questionari!D80:AF80,"=5")+COUNTIF(questionari!D80:AF80,"=6")</f>
        <v>0</v>
      </c>
      <c r="G83" s="59">
        <v>7</v>
      </c>
      <c r="H83" s="59">
        <v>22</v>
      </c>
      <c r="I83" s="42">
        <f>COUNTIF(questionari!D80:AF80,0)</f>
        <v>3</v>
      </c>
      <c r="J83" s="20" t="s">
        <v>102</v>
      </c>
      <c r="K83" s="19"/>
      <c r="L83" s="19"/>
      <c r="M83" s="19"/>
      <c r="N83" s="19"/>
      <c r="O83" s="19"/>
      <c r="P83" s="19"/>
      <c r="Q83" s="19"/>
    </row>
    <row r="84" spans="1:17" ht="12.75" customHeight="1">
      <c r="A84" s="60">
        <v>29</v>
      </c>
      <c r="B84" s="20" t="s">
        <v>30</v>
      </c>
      <c r="C84" s="25" t="s">
        <v>62</v>
      </c>
      <c r="D84" s="42">
        <f>COUNTIF(questionari!D81:AF81,1)+COUNTIF(questionari!D81:AF81,2)</f>
        <v>0</v>
      </c>
      <c r="E84" s="59">
        <f>COUNTIF(questionari!D81:AF81,"=3")+COUNTIF(questionari!D81:AF81,"=4")</f>
        <v>0</v>
      </c>
      <c r="F84" s="59">
        <f>COUNTIF(questionari!D81:AF81,"=5")+COUNTIF(questionari!D81:AF81,"=6")</f>
        <v>2</v>
      </c>
      <c r="G84" s="59">
        <v>15</v>
      </c>
      <c r="H84" s="59">
        <v>14</v>
      </c>
      <c r="I84" s="42">
        <f>COUNTIF(questionari!D81:AF81,0)</f>
        <v>1</v>
      </c>
      <c r="J84" s="20" t="s">
        <v>101</v>
      </c>
      <c r="K84" s="19"/>
      <c r="L84" s="19"/>
      <c r="M84" s="19"/>
      <c r="N84" s="19"/>
      <c r="O84" s="19"/>
      <c r="P84" s="19"/>
      <c r="Q84" s="19"/>
    </row>
    <row r="85" spans="1:17" ht="14.25">
      <c r="A85" s="60"/>
      <c r="B85" s="20" t="s">
        <v>32</v>
      </c>
      <c r="C85" s="25"/>
      <c r="D85" s="42">
        <f>COUNTIF(questionari!D82:AF82,1)+COUNTIF(questionari!D82:AF82,2)</f>
        <v>0</v>
      </c>
      <c r="E85" s="59">
        <f>COUNTIF(questionari!D82:AF82,"=3")+COUNTIF(questionari!D82:AF82,"=4")</f>
        <v>0</v>
      </c>
      <c r="F85" s="59">
        <f>COUNTIF(questionari!D82:AF82,"=5")+COUNTIF(questionari!D82:AF82,"=6")</f>
        <v>0</v>
      </c>
      <c r="G85" s="59">
        <f>COUNTIF(questionari!D82:AF82,"=7")+COUNTIF(questionari!D82:AF82,"=8")+COUNTIF(questionari!D82:AF82,"=9")</f>
        <v>14</v>
      </c>
      <c r="H85" s="59">
        <v>15</v>
      </c>
      <c r="I85" s="42">
        <f>COUNTIF(questionari!D82:AF82,0)</f>
        <v>3</v>
      </c>
      <c r="J85" s="20" t="s">
        <v>102</v>
      </c>
      <c r="K85" s="19"/>
      <c r="L85" s="19"/>
      <c r="M85" s="19"/>
      <c r="N85" s="19"/>
      <c r="O85" s="19"/>
      <c r="P85" s="19"/>
      <c r="Q85" s="19"/>
    </row>
    <row r="86" spans="1:17" ht="12.75" customHeight="1">
      <c r="A86" s="60">
        <v>30</v>
      </c>
      <c r="B86" s="20" t="s">
        <v>30</v>
      </c>
      <c r="C86" s="25" t="s">
        <v>63</v>
      </c>
      <c r="D86" s="42">
        <f>COUNTIF(questionari!D83:AF83,1)+COUNTIF(questionari!D83:AF83,2)</f>
        <v>0</v>
      </c>
      <c r="E86" s="59">
        <f>COUNTIF(questionari!D83:AF83,"=3")+COUNTIF(questionari!D83:AF83,"=4")</f>
        <v>0</v>
      </c>
      <c r="F86" s="59">
        <f>COUNTIF(questionari!D83:AF83,"=5")+COUNTIF(questionari!D83:AF83,"=6")</f>
        <v>2</v>
      </c>
      <c r="G86" s="59">
        <v>11</v>
      </c>
      <c r="H86" s="59">
        <v>18</v>
      </c>
      <c r="I86" s="42">
        <v>1</v>
      </c>
      <c r="J86" s="20" t="s">
        <v>101</v>
      </c>
      <c r="K86" s="19"/>
      <c r="L86" s="19"/>
      <c r="M86" s="19"/>
      <c r="N86" s="19"/>
      <c r="O86" s="19"/>
      <c r="P86" s="19"/>
      <c r="Q86" s="19"/>
    </row>
    <row r="87" spans="1:17" ht="14.25">
      <c r="A87" s="60"/>
      <c r="B87" s="20" t="s">
        <v>32</v>
      </c>
      <c r="C87" s="25"/>
      <c r="D87" s="42">
        <f>COUNTIF(questionari!D84:AF84,1)+COUNTIF(questionari!D84:AF84,2)</f>
        <v>0</v>
      </c>
      <c r="E87" s="59">
        <f>COUNTIF(questionari!D84:AF84,"=3")+COUNTIF(questionari!D84:AF84,"=4")</f>
        <v>0</v>
      </c>
      <c r="F87" s="59">
        <f>COUNTIF(questionari!D84:AF84,"=5")+COUNTIF(questionari!D84:AF84,"=6")</f>
        <v>0</v>
      </c>
      <c r="G87" s="59">
        <f>COUNTIF(questionari!D84:AF84,"=7")+COUNTIF(questionari!D84:AF84,"=8")+COUNTIF(questionari!D84:AF84,"=9")</f>
        <v>10</v>
      </c>
      <c r="H87" s="59">
        <v>21</v>
      </c>
      <c r="I87" s="42">
        <v>1</v>
      </c>
      <c r="J87" s="20" t="s">
        <v>102</v>
      </c>
      <c r="K87" s="19"/>
      <c r="L87" s="19"/>
      <c r="M87" s="19"/>
      <c r="N87" s="19"/>
      <c r="O87" s="19"/>
      <c r="P87" s="19"/>
      <c r="Q87" s="19"/>
    </row>
    <row r="88" spans="1:17" ht="12.75" customHeight="1">
      <c r="A88" s="60">
        <v>31</v>
      </c>
      <c r="B88" s="20" t="s">
        <v>30</v>
      </c>
      <c r="C88" s="25" t="s">
        <v>64</v>
      </c>
      <c r="D88" s="42">
        <f>COUNTIF(questionari!D85:AF85,1)+COUNTIF(questionari!D85:AF85,2)</f>
        <v>1</v>
      </c>
      <c r="E88" s="59">
        <v>1</v>
      </c>
      <c r="F88" s="59">
        <v>5</v>
      </c>
      <c r="G88" s="59">
        <v>17</v>
      </c>
      <c r="H88" s="59">
        <v>8</v>
      </c>
      <c r="I88" s="42">
        <f>COUNTIF(questionari!D85:AF85,0)</f>
        <v>0</v>
      </c>
      <c r="J88" s="20" t="s">
        <v>101</v>
      </c>
      <c r="K88" s="19"/>
      <c r="L88" s="19"/>
      <c r="M88" s="19"/>
      <c r="N88" s="19"/>
      <c r="O88" s="19"/>
      <c r="P88" s="19"/>
      <c r="Q88" s="19"/>
    </row>
    <row r="89" spans="1:17" ht="14.25">
      <c r="A89" s="60"/>
      <c r="B89" s="20" t="s">
        <v>32</v>
      </c>
      <c r="C89" s="25"/>
      <c r="D89" s="42">
        <f>COUNTIF(questionari!D86:AF86,1)+COUNTIF(questionari!D86:AF86,2)</f>
        <v>0</v>
      </c>
      <c r="E89" s="59">
        <v>1</v>
      </c>
      <c r="F89" s="59">
        <f>COUNTIF(questionari!D86:AF86,"=5")+COUNTIF(questionari!D86:AF86,"=6")</f>
        <v>0</v>
      </c>
      <c r="G89" s="59">
        <f>COUNTIF(questionari!D86:AF86,"=7")+COUNTIF(questionari!D86:AF86,"=8")+COUNTIF(questionari!D86:AF86,"=9")</f>
        <v>13</v>
      </c>
      <c r="H89" s="59">
        <v>16</v>
      </c>
      <c r="I89" s="42">
        <f>COUNTIF(questionari!D86:AF86,0)</f>
        <v>2</v>
      </c>
      <c r="J89" s="20" t="s">
        <v>102</v>
      </c>
      <c r="K89" s="19"/>
      <c r="L89" s="19"/>
      <c r="M89" s="19"/>
      <c r="N89" s="19"/>
      <c r="O89" s="19"/>
      <c r="P89" s="19"/>
      <c r="Q89" s="19"/>
    </row>
    <row r="90" spans="1:17" ht="12.75" customHeight="1">
      <c r="A90" s="60">
        <v>32</v>
      </c>
      <c r="B90" s="20" t="s">
        <v>30</v>
      </c>
      <c r="C90" s="25" t="s">
        <v>65</v>
      </c>
      <c r="D90" s="42">
        <f>COUNTIF(questionari!D87:AF87,1)+COUNTIF(questionari!D87:AF87,2)</f>
        <v>0</v>
      </c>
      <c r="E90" s="59">
        <f>COUNTIF(questionari!D87:AF87,"=3")+COUNTIF(questionari!D87:AF87,"=4")</f>
        <v>0</v>
      </c>
      <c r="F90" s="59">
        <f>COUNTIF(questionari!D87:AF87,"=5")+COUNTIF(questionari!D87:AF87,"=6")</f>
        <v>0</v>
      </c>
      <c r="G90" s="59">
        <v>10</v>
      </c>
      <c r="H90" s="59">
        <v>22</v>
      </c>
      <c r="I90" s="42">
        <f>COUNTIF(questionari!D87:AF87,0)</f>
        <v>0</v>
      </c>
      <c r="J90" s="20" t="s">
        <v>101</v>
      </c>
      <c r="K90" s="19"/>
      <c r="L90" s="19"/>
      <c r="M90" s="19"/>
      <c r="N90" s="19"/>
      <c r="O90" s="19"/>
      <c r="P90" s="19"/>
      <c r="Q90" s="19"/>
    </row>
    <row r="91" spans="1:17" ht="14.25">
      <c r="A91" s="60"/>
      <c r="B91" s="20" t="s">
        <v>32</v>
      </c>
      <c r="C91" s="25"/>
      <c r="D91" s="42">
        <f>COUNTIF(questionari!D88:AF88,1)+COUNTIF(questionari!D88:AF88,2)</f>
        <v>0</v>
      </c>
      <c r="E91" s="59">
        <f>COUNTIF(questionari!D88:AF88,"=3")+COUNTIF(questionari!D88:AF88,"=4")</f>
        <v>0</v>
      </c>
      <c r="F91" s="59">
        <f>COUNTIF(questionari!D88:AF88,"=5")+COUNTIF(questionari!D88:AF88,"=6")</f>
        <v>0</v>
      </c>
      <c r="G91" s="59">
        <v>8</v>
      </c>
      <c r="H91" s="59">
        <v>22</v>
      </c>
      <c r="I91" s="42">
        <f>COUNTIF(questionari!D88:AF88,0)</f>
        <v>2</v>
      </c>
      <c r="J91" s="20" t="s">
        <v>102</v>
      </c>
      <c r="K91" s="19"/>
      <c r="L91" s="19"/>
      <c r="M91" s="19"/>
      <c r="N91" s="19"/>
      <c r="O91" s="19"/>
      <c r="P91" s="19"/>
      <c r="Q91" s="19"/>
    </row>
    <row r="92" spans="1:17" ht="12.75">
      <c r="A92" s="61"/>
      <c r="B92" s="20"/>
      <c r="C92" s="62" t="s">
        <v>105</v>
      </c>
      <c r="D92" s="63">
        <f aca="true" t="shared" si="0" ref="D92:D93">D28+D30+D32+D34+D36+D38+D40+D42+D44+D46+D48+D50+D52+D54+D56+D58+D60+D62+D64+D66+D68+D70+D72+D74+D76+D78+D80+D82+D84+D86+D88+D90</f>
        <v>4</v>
      </c>
      <c r="E92" s="63">
        <f aca="true" t="shared" si="1" ref="E92:E93">E28+E30+E32+E34+E36+E38+E40+E42+E44+E46+E48+E50+E52+E54+E56+E58+E60+E62+E64+E66+E68+E70+E72+E74+E76+E78+E80+E82+E84+E86+E88+E90</f>
        <v>9</v>
      </c>
      <c r="F92" s="63">
        <f aca="true" t="shared" si="2" ref="F92:F93">F28+F30+F32+F34+F36+F38+F40+F42+F44+F46+F48+F50+F52+F54+F56+F58+F60+F62+F64+F66+F68+F70+F72+F74+F76+F78+F80+F82+F84+F86+F88+F90</f>
        <v>49</v>
      </c>
      <c r="G92" s="63">
        <f aca="true" t="shared" si="3" ref="G92:G93">G28+G30+G32+G34+G36+G38+G40+G42+G44+G46+G48+G50+G52+G54+G56+G58+G60+G62+G64+G66+G68+G70+G72+G74+G76+G78+G80+G82+G84+G86+G88+G90</f>
        <v>441</v>
      </c>
      <c r="H92" s="63">
        <f aca="true" t="shared" si="4" ref="H92:H93">H28+H30+H32+H34+H36+H38+H40+H42+H44+H46+H48+H50+H52+H54+H56+H58+H60+H62+H64+H66+H68+H70+H72+H74+H76+H78+H80+H82+H84+H86+H88+H90</f>
        <v>502</v>
      </c>
      <c r="I92" s="63">
        <f aca="true" t="shared" si="5" ref="I92:I93">I28+I30+I32+I34+I36+I38+I40+I42+I44+I46+I48+I50+I52+I54+I56+I58+I60+I62+I64+I66+I68+I70+I72+I74+I76+I78+I80+I82+I84+I86+I88+I90</f>
        <v>18</v>
      </c>
      <c r="J92" s="63"/>
      <c r="K92" s="46"/>
      <c r="L92" s="46"/>
      <c r="M92" s="19"/>
      <c r="N92" s="19"/>
      <c r="O92" s="19"/>
      <c r="P92" s="19"/>
      <c r="Q92" s="19"/>
    </row>
    <row r="93" spans="1:17" ht="12.75">
      <c r="A93" s="61"/>
      <c r="B93" s="20"/>
      <c r="C93" s="62" t="s">
        <v>106</v>
      </c>
      <c r="D93" s="63">
        <f t="shared" si="0"/>
        <v>1</v>
      </c>
      <c r="E93" s="63">
        <f t="shared" si="1"/>
        <v>1</v>
      </c>
      <c r="F93" s="63">
        <f t="shared" si="2"/>
        <v>8</v>
      </c>
      <c r="G93" s="63">
        <f t="shared" si="3"/>
        <v>372</v>
      </c>
      <c r="H93" s="63">
        <f t="shared" si="4"/>
        <v>599</v>
      </c>
      <c r="I93" s="63">
        <f t="shared" si="5"/>
        <v>42</v>
      </c>
      <c r="J93" s="63"/>
      <c r="K93" s="46"/>
      <c r="L93" s="46"/>
      <c r="M93" s="19"/>
      <c r="N93" s="19"/>
      <c r="O93" s="19"/>
      <c r="P93" s="19"/>
      <c r="Q93" s="19"/>
    </row>
    <row r="94" spans="2:17" ht="12.75">
      <c r="B94" s="64"/>
      <c r="D94" s="20">
        <v>1</v>
      </c>
      <c r="E94" s="20">
        <v>2</v>
      </c>
      <c r="F94" s="20">
        <v>3</v>
      </c>
      <c r="G94" s="20">
        <v>4</v>
      </c>
      <c r="H94" s="20">
        <v>6</v>
      </c>
      <c r="I94" s="20">
        <v>7</v>
      </c>
      <c r="J94" s="20">
        <v>8</v>
      </c>
      <c r="K94" s="20">
        <v>9</v>
      </c>
      <c r="L94" s="20">
        <v>10</v>
      </c>
      <c r="M94" s="19"/>
      <c r="N94" s="19"/>
      <c r="O94" s="19"/>
      <c r="P94" s="19"/>
      <c r="Q94" s="19"/>
    </row>
    <row r="95" spans="1:12" ht="24.75">
      <c r="A95" s="65"/>
      <c r="B95" s="39" t="s">
        <v>66</v>
      </c>
      <c r="C95" s="9" t="s">
        <v>107</v>
      </c>
      <c r="D95" s="42">
        <f>COUNTIF(questionari!D89:AF89,"=1")</f>
        <v>0</v>
      </c>
      <c r="E95" s="42">
        <f>COUNTIF(questionari!D89:AF89,"=2")</f>
        <v>0</v>
      </c>
      <c r="F95" s="42">
        <f>COUNTIF(questionari!D89:AF89,"=3")</f>
        <v>0</v>
      </c>
      <c r="G95" s="59">
        <f>COUNTIF(questionari!D89:AF89,"=4")</f>
        <v>0</v>
      </c>
      <c r="H95" s="59">
        <v>1</v>
      </c>
      <c r="I95" s="59">
        <f>COUNTIF(questionari!D89:AF89,"=7")</f>
        <v>1</v>
      </c>
      <c r="J95" s="59">
        <f>COUNTIF(questionari!D89:AF89,"=8")</f>
        <v>4</v>
      </c>
      <c r="K95" s="59">
        <f>COUNTIF(questionari!D89:AF89,"=9")</f>
        <v>7</v>
      </c>
      <c r="L95" s="59">
        <v>19</v>
      </c>
    </row>
    <row r="96" spans="2:12" ht="24.75">
      <c r="B96" s="39" t="s">
        <v>68</v>
      </c>
      <c r="C96" s="9" t="s">
        <v>108</v>
      </c>
      <c r="D96" s="42">
        <f>COUNTIF(questionari!D90:AF90,"=1")</f>
        <v>0</v>
      </c>
      <c r="E96" s="42">
        <f>COUNTIF(questionari!D90:AF90,"=2")</f>
        <v>0</v>
      </c>
      <c r="F96" s="42">
        <f>COUNTIF(questionari!D90:AF90,"=3")</f>
        <v>0</v>
      </c>
      <c r="G96" s="59">
        <f>COUNTIF(questionari!D90:AF90,"=4")</f>
        <v>0</v>
      </c>
      <c r="H96" s="59">
        <v>2</v>
      </c>
      <c r="I96" s="59">
        <f>COUNTIF(questionari!D90:AF90,"=7")</f>
        <v>1</v>
      </c>
      <c r="J96" s="59">
        <f>COUNTIF(questionari!D90:AF90,"=8")</f>
        <v>2</v>
      </c>
      <c r="K96" s="59">
        <f>COUNTIF(questionari!D90:AF90,"=9")</f>
        <v>10</v>
      </c>
      <c r="L96" s="59">
        <v>17</v>
      </c>
    </row>
    <row r="97" spans="1:12" ht="26.25">
      <c r="A97" s="65"/>
      <c r="B97" s="39" t="s">
        <v>70</v>
      </c>
      <c r="C97" s="9" t="s">
        <v>71</v>
      </c>
      <c r="D97" s="42"/>
      <c r="E97" s="42"/>
      <c r="F97" s="42"/>
      <c r="G97" s="59"/>
      <c r="H97" s="59"/>
      <c r="I97" s="59"/>
      <c r="J97" s="59"/>
      <c r="K97" s="59"/>
      <c r="L97" s="59"/>
    </row>
    <row r="98" spans="2:13" ht="18">
      <c r="B98" s="66"/>
      <c r="C98" s="67"/>
      <c r="M98" s="3"/>
    </row>
    <row r="99" spans="10:13" ht="12.75">
      <c r="J99">
        <v>3.2</v>
      </c>
      <c r="K99">
        <v>9.9</v>
      </c>
      <c r="L99">
        <v>15</v>
      </c>
      <c r="M99" s="52">
        <f aca="true" t="shared" si="6" ref="M99:M100">AVERAGEA(J99:L99)</f>
        <v>9.366666666666665</v>
      </c>
    </row>
    <row r="100" spans="10:13" ht="12.75">
      <c r="J100">
        <v>4</v>
      </c>
      <c r="K100">
        <v>9.9</v>
      </c>
      <c r="L100">
        <v>14</v>
      </c>
      <c r="M100" s="52">
        <f t="shared" si="6"/>
        <v>9.299999999999999</v>
      </c>
    </row>
  </sheetData>
  <sheetProtection selectLockedCells="1" selectUnlockedCells="1"/>
  <mergeCells count="65">
    <mergeCell ref="D2:Q2"/>
    <mergeCell ref="A28:A29"/>
    <mergeCell ref="C28:C29"/>
    <mergeCell ref="A30:A31"/>
    <mergeCell ref="C30:C31"/>
    <mergeCell ref="A32:A33"/>
    <mergeCell ref="C32:C33"/>
    <mergeCell ref="A34:A35"/>
    <mergeCell ref="C34:C35"/>
    <mergeCell ref="A36:A37"/>
    <mergeCell ref="C36:C37"/>
    <mergeCell ref="A38:A39"/>
    <mergeCell ref="C38:C39"/>
    <mergeCell ref="A40:A41"/>
    <mergeCell ref="C40:C41"/>
    <mergeCell ref="A42:A43"/>
    <mergeCell ref="C42:C43"/>
    <mergeCell ref="A44:A45"/>
    <mergeCell ref="C44:C45"/>
    <mergeCell ref="A46:A47"/>
    <mergeCell ref="C46:C47"/>
    <mergeCell ref="A48:A49"/>
    <mergeCell ref="C48:C49"/>
    <mergeCell ref="A50:A51"/>
    <mergeCell ref="C50:C51"/>
    <mergeCell ref="A52:A53"/>
    <mergeCell ref="C52:C53"/>
    <mergeCell ref="A54:A55"/>
    <mergeCell ref="C54:C55"/>
    <mergeCell ref="A56:A57"/>
    <mergeCell ref="C56:C57"/>
    <mergeCell ref="A58:A59"/>
    <mergeCell ref="C58:C59"/>
    <mergeCell ref="A60:A61"/>
    <mergeCell ref="C60:C61"/>
    <mergeCell ref="A62:A63"/>
    <mergeCell ref="C62:C63"/>
    <mergeCell ref="A64:A65"/>
    <mergeCell ref="C64:C65"/>
    <mergeCell ref="A66:A67"/>
    <mergeCell ref="C66:C67"/>
    <mergeCell ref="A68:A69"/>
    <mergeCell ref="C68:C69"/>
    <mergeCell ref="A70:A71"/>
    <mergeCell ref="C70:C71"/>
    <mergeCell ref="A72:A73"/>
    <mergeCell ref="C72:C73"/>
    <mergeCell ref="A74:A75"/>
    <mergeCell ref="C74:C75"/>
    <mergeCell ref="A76:A77"/>
    <mergeCell ref="C76:C77"/>
    <mergeCell ref="A78:A79"/>
    <mergeCell ref="C78:C79"/>
    <mergeCell ref="A80:A81"/>
    <mergeCell ref="C80:C81"/>
    <mergeCell ref="A82:A83"/>
    <mergeCell ref="C82:C83"/>
    <mergeCell ref="A84:A85"/>
    <mergeCell ref="C84:C85"/>
    <mergeCell ref="A86:A87"/>
    <mergeCell ref="C86:C87"/>
    <mergeCell ref="A88:A89"/>
    <mergeCell ref="C88:C89"/>
    <mergeCell ref="A90:A91"/>
    <mergeCell ref="C90:C91"/>
  </mergeCells>
  <printOptions horizontalCentered="1" verticalCentered="1"/>
  <pageMargins left="0.7875" right="0.7875" top="0.9840277777777777" bottom="0.9840277777777777" header="0.5118055555555555" footer="0.5118055555555555"/>
  <pageSetup horizontalDpi="300" verticalDpi="300" orientation="landscape" paperSize="9" scale="75"/>
  <headerFooter alignWithMargins="0">
    <oddHeader>&amp;LCUSTOMER SATISFACTION&amp;CSistema Gestione Qualità - SGQ</oddHeader>
    <oddFooter>&amp;LDIREZIONE PIANIFICAZIONE E CONTROLLO&amp;C&amp;P/&amp;N&amp;RAPRILE 2005</oddFooter>
  </headerFooter>
</worksheet>
</file>

<file path=xl/worksheets/sheet20.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- 8'!B2</f>
        <v>0</v>
      </c>
      <c r="C2" s="91"/>
      <c r="D2" s="91"/>
      <c r="I2" s="86" t="s">
        <v>116</v>
      </c>
      <c r="J2" s="86"/>
      <c r="K2" s="86"/>
      <c r="L2" s="87">
        <f>calcoli!I44</f>
        <v>0</v>
      </c>
    </row>
    <row r="3" spans="9:12" ht="15.75">
      <c r="I3" s="86" t="s">
        <v>117</v>
      </c>
      <c r="J3" s="86"/>
      <c r="K3" s="86"/>
      <c r="L3" s="87">
        <f>calcoli!I45</f>
        <v>0</v>
      </c>
    </row>
    <row r="4" ht="15">
      <c r="F4" s="92" t="s">
        <v>126</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1.xml><?xml version="1.0" encoding="utf-8"?>
<worksheet xmlns="http://schemas.openxmlformats.org/spreadsheetml/2006/main" xmlns:r="http://schemas.openxmlformats.org/officeDocument/2006/relationships">
  <sheetPr>
    <tabColor indexed="40"/>
  </sheetPr>
  <dimension ref="B2:L7"/>
  <sheetViews>
    <sheetView workbookViewId="0" topLeftCell="A23">
      <selection activeCell="L30" sqref="L30"/>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- 9'!B2</f>
        <v>0</v>
      </c>
      <c r="C2" s="91"/>
      <c r="D2" s="91"/>
      <c r="I2" s="86" t="s">
        <v>116</v>
      </c>
      <c r="J2" s="86"/>
      <c r="K2" s="86"/>
      <c r="L2" s="87">
        <f>calcoli!I46</f>
        <v>0</v>
      </c>
    </row>
    <row r="3" spans="9:12" ht="15.75">
      <c r="I3" s="86" t="s">
        <v>117</v>
      </c>
      <c r="J3" s="86"/>
      <c r="K3" s="86"/>
      <c r="L3" s="93">
        <f>calcoli!I47</f>
        <v>0</v>
      </c>
    </row>
    <row r="4" ht="15">
      <c r="F4" s="92" t="s">
        <v>127</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2.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- 10'!B2</f>
        <v>0</v>
      </c>
      <c r="C2" s="91"/>
      <c r="D2" s="91"/>
      <c r="I2" s="86" t="s">
        <v>116</v>
      </c>
      <c r="J2" s="86"/>
      <c r="K2" s="86"/>
      <c r="L2" s="87">
        <f>calcoli!I48</f>
        <v>1</v>
      </c>
    </row>
    <row r="3" spans="9:12" ht="15.75">
      <c r="I3" s="86" t="s">
        <v>117</v>
      </c>
      <c r="J3" s="86"/>
      <c r="K3" s="86"/>
      <c r="L3" s="88">
        <f>calcoli!I49</f>
        <v>1</v>
      </c>
    </row>
    <row r="4" ht="15">
      <c r="F4" s="92" t="s">
        <v>128</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3.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- 11'!B2</f>
        <v>0</v>
      </c>
      <c r="C2" s="91"/>
      <c r="D2" s="91"/>
      <c r="I2" s="86" t="s">
        <v>116</v>
      </c>
      <c r="J2" s="86"/>
      <c r="K2" s="86"/>
      <c r="L2" s="87">
        <f>calcoli!I50</f>
        <v>0</v>
      </c>
    </row>
    <row r="3" spans="9:12" ht="15.75">
      <c r="I3" s="86" t="s">
        <v>117</v>
      </c>
      <c r="J3" s="86"/>
      <c r="K3" s="86"/>
      <c r="L3" s="87">
        <f>calcoli!I51</f>
        <v>0</v>
      </c>
    </row>
    <row r="4" ht="15">
      <c r="F4" s="92" t="s">
        <v>129</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4.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- 12'!B2</f>
        <v>0</v>
      </c>
      <c r="C2" s="91"/>
      <c r="D2" s="91"/>
      <c r="I2" s="86" t="s">
        <v>116</v>
      </c>
      <c r="J2" s="86"/>
      <c r="K2" s="86"/>
      <c r="L2" s="87">
        <f>calcoli!I52</f>
        <v>0</v>
      </c>
    </row>
    <row r="3" spans="9:12" ht="15.75">
      <c r="I3" s="86" t="s">
        <v>117</v>
      </c>
      <c r="J3" s="86"/>
      <c r="K3" s="86"/>
      <c r="L3" s="88">
        <f>calcoli!I53</f>
        <v>0</v>
      </c>
    </row>
    <row r="4" ht="15">
      <c r="F4" s="92" t="s">
        <v>130</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5.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- 13'!B2</f>
        <v>0</v>
      </c>
      <c r="C2" s="91"/>
      <c r="D2" s="91"/>
      <c r="I2" s="86" t="s">
        <v>116</v>
      </c>
      <c r="J2" s="86"/>
      <c r="K2" s="86"/>
      <c r="L2" s="87">
        <f>calcoli!I54</f>
        <v>0</v>
      </c>
    </row>
    <row r="3" spans="9:12" ht="15.75">
      <c r="I3" s="86" t="s">
        <v>117</v>
      </c>
      <c r="J3" s="86"/>
      <c r="K3" s="86"/>
      <c r="L3" s="93">
        <f>calcoli!I55</f>
        <v>0</v>
      </c>
    </row>
    <row r="4" ht="15">
      <c r="F4" s="92" t="s">
        <v>131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6.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- 14'!B2</f>
        <v>0</v>
      </c>
      <c r="C2" s="91"/>
      <c r="D2" s="91"/>
      <c r="I2" s="86" t="s">
        <v>116</v>
      </c>
      <c r="J2" s="86"/>
      <c r="K2" s="86"/>
      <c r="L2" s="87">
        <f>calcoli!I56</f>
        <v>0</v>
      </c>
    </row>
    <row r="3" spans="9:12" ht="15.75">
      <c r="I3" s="86" t="s">
        <v>117</v>
      </c>
      <c r="J3" s="86"/>
      <c r="K3" s="86"/>
      <c r="L3" s="93">
        <f>calcoli!I57</f>
        <v>1</v>
      </c>
    </row>
    <row r="4" ht="15">
      <c r="F4" s="92" t="s">
        <v>132</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7.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- 15'!B2</f>
        <v>0</v>
      </c>
      <c r="C2" s="91"/>
      <c r="D2" s="91"/>
      <c r="I2" s="86" t="s">
        <v>116</v>
      </c>
      <c r="J2" s="86"/>
      <c r="K2" s="86"/>
      <c r="L2" s="87">
        <f>calcoli!I58</f>
        <v>1</v>
      </c>
    </row>
    <row r="3" spans="9:12" ht="15.75">
      <c r="I3" s="86" t="s">
        <v>117</v>
      </c>
      <c r="J3" s="86"/>
      <c r="K3" s="86"/>
      <c r="L3" s="93">
        <f>calcoli!I59</f>
        <v>2</v>
      </c>
    </row>
    <row r="4" ht="15">
      <c r="F4" s="92" t="s">
        <v>133</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8.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- 16'!B2</f>
        <v>0</v>
      </c>
      <c r="C2" s="91"/>
      <c r="D2" s="91"/>
      <c r="I2" s="86" t="s">
        <v>116</v>
      </c>
      <c r="J2" s="86"/>
      <c r="K2" s="86"/>
      <c r="L2" s="87">
        <f>calcoli!I60</f>
        <v>0</v>
      </c>
    </row>
    <row r="3" spans="9:12" ht="15.75">
      <c r="I3" s="86" t="s">
        <v>117</v>
      </c>
      <c r="J3" s="86"/>
      <c r="K3" s="86"/>
      <c r="L3" s="93">
        <f>calcoli!I61</f>
        <v>1</v>
      </c>
    </row>
    <row r="4" ht="15">
      <c r="F4" s="92" t="s">
        <v>134</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29.xml><?xml version="1.0" encoding="utf-8"?>
<worksheet xmlns="http://schemas.openxmlformats.org/spreadsheetml/2006/main" xmlns:r="http://schemas.openxmlformats.org/officeDocument/2006/relationships">
  <sheetPr>
    <tabColor indexed="40"/>
  </sheetPr>
  <dimension ref="B2:L7"/>
  <sheetViews>
    <sheetView workbookViewId="0" topLeftCell="A12">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- 17'!B2</f>
        <v>0</v>
      </c>
      <c r="C2" s="91"/>
      <c r="D2" s="91"/>
      <c r="F2" s="84"/>
      <c r="I2" s="86" t="s">
        <v>116</v>
      </c>
      <c r="J2" s="86"/>
      <c r="K2" s="86"/>
      <c r="L2" s="87">
        <f>calcoli!I62</f>
        <v>0</v>
      </c>
    </row>
    <row r="3" spans="6:12" ht="15.75">
      <c r="F3" s="84"/>
      <c r="I3" s="86" t="s">
        <v>117</v>
      </c>
      <c r="J3" s="86"/>
      <c r="K3" s="86"/>
      <c r="L3" s="93">
        <f>calcoli!I63</f>
        <v>1</v>
      </c>
    </row>
    <row r="4" ht="15">
      <c r="F4" s="92" t="s">
        <v>135</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B2:J20"/>
  <sheetViews>
    <sheetView workbookViewId="0" topLeftCell="A1">
      <selection activeCell="J7" sqref="J7"/>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ht="15.75" customHeight="1">
      <c r="C2" s="37"/>
    </row>
    <row r="3" spans="2:10" ht="40.5" customHeight="1">
      <c r="B3" s="68"/>
      <c r="C3" s="68"/>
      <c r="D3" s="69" t="s">
        <v>109</v>
      </c>
      <c r="E3" s="69"/>
      <c r="F3" s="69"/>
      <c r="G3" s="69"/>
      <c r="H3" s="69"/>
      <c r="I3" s="70" t="s">
        <v>110</v>
      </c>
      <c r="J3" s="70"/>
    </row>
    <row r="4" spans="2:10" ht="12.75">
      <c r="B4" s="68"/>
      <c r="C4" s="68"/>
      <c r="D4" s="69"/>
      <c r="E4" s="69"/>
      <c r="F4" s="69" t="s">
        <v>111</v>
      </c>
      <c r="G4" s="69"/>
      <c r="H4" s="69"/>
      <c r="I4" s="70"/>
      <c r="J4" s="70"/>
    </row>
    <row r="5" spans="2:10" ht="9.75" customHeight="1">
      <c r="B5" s="68"/>
      <c r="C5" s="68"/>
      <c r="D5" s="69"/>
      <c r="E5" s="69"/>
      <c r="F5" s="69"/>
      <c r="G5" s="69"/>
      <c r="H5" s="69"/>
      <c r="I5" s="70"/>
      <c r="J5" s="70"/>
    </row>
    <row r="6" spans="2:10" ht="9" customHeight="1">
      <c r="B6" s="68"/>
      <c r="C6" s="68"/>
      <c r="D6" s="69"/>
      <c r="E6" s="69"/>
      <c r="F6" s="69"/>
      <c r="G6" s="69"/>
      <c r="H6" s="69"/>
      <c r="I6" s="70"/>
      <c r="J6" s="70"/>
    </row>
    <row r="7" spans="2:10" ht="12.75">
      <c r="B7" s="68"/>
      <c r="C7" s="68"/>
      <c r="D7" s="71"/>
      <c r="E7" s="72"/>
      <c r="F7" s="72"/>
      <c r="G7" s="72"/>
      <c r="H7" s="73"/>
      <c r="I7" s="74" t="s">
        <v>112</v>
      </c>
      <c r="J7" s="75">
        <v>2022</v>
      </c>
    </row>
    <row r="8" spans="2:10" ht="9.75" customHeight="1">
      <c r="B8" s="68"/>
      <c r="C8" s="68"/>
      <c r="D8" s="76"/>
      <c r="E8" s="77"/>
      <c r="F8" s="77"/>
      <c r="G8" s="77"/>
      <c r="H8" s="78"/>
      <c r="I8" s="79"/>
      <c r="J8" s="80"/>
    </row>
    <row r="9" spans="2:10" ht="41.25" customHeight="1">
      <c r="B9" s="81" t="s">
        <v>113</v>
      </c>
      <c r="C9" s="81"/>
      <c r="D9" s="81"/>
      <c r="E9" s="81"/>
      <c r="F9" s="81"/>
      <c r="G9" s="81"/>
      <c r="H9" s="81"/>
      <c r="I9" s="81"/>
      <c r="J9" s="81"/>
    </row>
    <row r="10" spans="2:10" ht="22.5" customHeight="1">
      <c r="B10" s="81"/>
      <c r="C10" s="81"/>
      <c r="D10" s="81"/>
      <c r="E10" s="81"/>
      <c r="F10" s="81"/>
      <c r="G10" s="81"/>
      <c r="H10" s="81"/>
      <c r="I10" s="81"/>
      <c r="J10" s="81"/>
    </row>
    <row r="11" spans="2:10" ht="9" customHeight="1">
      <c r="B11" s="81"/>
      <c r="C11" s="81"/>
      <c r="D11" s="81"/>
      <c r="E11" s="81"/>
      <c r="F11" s="81"/>
      <c r="G11" s="81"/>
      <c r="H11" s="81"/>
      <c r="I11" s="81"/>
      <c r="J11" s="81"/>
    </row>
    <row r="12" spans="2:10" ht="12.75">
      <c r="B12" s="81"/>
      <c r="C12" s="81"/>
      <c r="D12" s="81"/>
      <c r="E12" s="81"/>
      <c r="F12" s="81"/>
      <c r="G12" s="81"/>
      <c r="H12" s="81"/>
      <c r="I12" s="81"/>
      <c r="J12" s="81"/>
    </row>
    <row r="13" spans="2:10" ht="12.75">
      <c r="B13" s="81"/>
      <c r="C13" s="81"/>
      <c r="D13" s="81"/>
      <c r="E13" s="81"/>
      <c r="F13" s="81"/>
      <c r="G13" s="81"/>
      <c r="H13" s="81"/>
      <c r="I13" s="81"/>
      <c r="J13" s="81"/>
    </row>
    <row r="14" spans="2:10" ht="9" customHeight="1">
      <c r="B14" s="81"/>
      <c r="C14" s="81"/>
      <c r="D14" s="81"/>
      <c r="E14" s="81"/>
      <c r="F14" s="81"/>
      <c r="G14" s="81"/>
      <c r="H14" s="81"/>
      <c r="I14" s="81"/>
      <c r="J14" s="81"/>
    </row>
    <row r="15" spans="2:10" ht="12.75">
      <c r="B15" s="81"/>
      <c r="C15" s="81"/>
      <c r="D15" s="81"/>
      <c r="E15" s="81"/>
      <c r="F15" s="81"/>
      <c r="G15" s="81"/>
      <c r="H15" s="81"/>
      <c r="I15" s="81"/>
      <c r="J15" s="81"/>
    </row>
    <row r="16" spans="2:10" ht="12.75">
      <c r="B16" s="81"/>
      <c r="C16" s="81"/>
      <c r="D16" s="81"/>
      <c r="E16" s="81"/>
      <c r="F16" s="81"/>
      <c r="G16" s="81"/>
      <c r="H16" s="81"/>
      <c r="I16" s="81"/>
      <c r="J16" s="81"/>
    </row>
    <row r="17" spans="2:10" ht="9" customHeight="1">
      <c r="B17" s="81"/>
      <c r="C17" s="81"/>
      <c r="D17" s="81"/>
      <c r="E17" s="81"/>
      <c r="F17" s="81"/>
      <c r="G17" s="81"/>
      <c r="H17" s="81"/>
      <c r="I17" s="81"/>
      <c r="J17" s="81"/>
    </row>
    <row r="18" spans="2:10" ht="12.75">
      <c r="B18" s="81"/>
      <c r="C18" s="81"/>
      <c r="D18" s="81"/>
      <c r="E18" s="81"/>
      <c r="F18" s="81"/>
      <c r="G18" s="81"/>
      <c r="H18" s="81"/>
      <c r="I18" s="81"/>
      <c r="J18" s="81"/>
    </row>
    <row r="19" spans="2:10" ht="12.75">
      <c r="B19" s="81"/>
      <c r="C19" s="81"/>
      <c r="D19" s="81"/>
      <c r="E19" s="81"/>
      <c r="F19" s="81"/>
      <c r="G19" s="81"/>
      <c r="H19" s="81"/>
      <c r="I19" s="81"/>
      <c r="J19" s="81"/>
    </row>
    <row r="20" ht="9" customHeight="1">
      <c r="B20" t="s">
        <v>114</v>
      </c>
    </row>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3:C8"/>
    <mergeCell ref="D3:H6"/>
    <mergeCell ref="I3:J6"/>
    <mergeCell ref="B9:J19"/>
  </mergeCells>
  <printOptions/>
  <pageMargins left="0.7875" right="0.7875" top="0.3090277777777778" bottom="0.4" header="0.5118055555555555" footer="0.5118055555555555"/>
  <pageSetup horizontalDpi="300" verticalDpi="300" orientation="landscape" paperSize="9"/>
  <drawing r:id="rId1"/>
</worksheet>
</file>

<file path=xl/worksheets/sheet30.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2" width="12.421875" style="0" customWidth="1"/>
    <col min="3" max="9" width="11.421875" style="0" customWidth="1"/>
    <col min="10" max="10" width="14.421875" style="0" customWidth="1"/>
    <col min="11" max="16384" width="11.421875" style="0" customWidth="1"/>
  </cols>
  <sheetData>
    <row r="1" ht="7.5" customHeight="1"/>
    <row r="2" spans="2:12" ht="15.75">
      <c r="B2" s="91">
        <f>'ITEM - 18'!B2</f>
        <v>0</v>
      </c>
      <c r="C2" s="91"/>
      <c r="D2" s="91"/>
      <c r="H2" s="86" t="s">
        <v>116</v>
      </c>
      <c r="I2" s="86" t="s">
        <v>116</v>
      </c>
      <c r="J2" s="86"/>
      <c r="K2" s="87">
        <f>calcoli!I64</f>
        <v>0</v>
      </c>
      <c r="L2" s="94"/>
    </row>
    <row r="3" spans="8:12" ht="15.75">
      <c r="H3" s="86" t="s">
        <v>117</v>
      </c>
      <c r="I3" s="86" t="s">
        <v>117</v>
      </c>
      <c r="J3" s="86"/>
      <c r="K3" s="87">
        <f>calcoli!I65</f>
        <v>1</v>
      </c>
      <c r="L3" s="94"/>
    </row>
    <row r="4" ht="15">
      <c r="F4" s="92" t="s">
        <v>136</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H2:J2"/>
    <mergeCell ref="H3:J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1.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- 19'!B2</f>
        <v>0</v>
      </c>
      <c r="C2" s="91"/>
      <c r="D2" s="91"/>
      <c r="I2" s="86" t="s">
        <v>116</v>
      </c>
      <c r="J2" s="86"/>
      <c r="K2" s="86"/>
      <c r="L2" s="87">
        <f>calcoli!I66</f>
        <v>0</v>
      </c>
    </row>
    <row r="3" spans="9:12" ht="15.75">
      <c r="I3" s="86" t="s">
        <v>117</v>
      </c>
      <c r="J3" s="86"/>
      <c r="K3" s="86"/>
      <c r="L3" s="87">
        <f>calcoli!I67</f>
        <v>1</v>
      </c>
    </row>
    <row r="4" ht="15">
      <c r="F4" s="92" t="s">
        <v>137</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2.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- 20'!B2</f>
        <v>0</v>
      </c>
      <c r="C2" s="91"/>
      <c r="D2" s="91"/>
      <c r="I2" s="86" t="s">
        <v>116</v>
      </c>
      <c r="J2" s="86"/>
      <c r="K2" s="86"/>
      <c r="L2" s="87">
        <f>calcoli!I68</f>
        <v>0</v>
      </c>
    </row>
    <row r="3" spans="9:12" ht="15.75">
      <c r="I3" s="86" t="s">
        <v>117</v>
      </c>
      <c r="J3" s="86"/>
      <c r="K3" s="86"/>
      <c r="L3" s="93">
        <f>calcoli!I69</f>
        <v>1</v>
      </c>
    </row>
    <row r="4" ht="15">
      <c r="F4" s="92" t="s">
        <v>138</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3.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- 21'!B2</f>
        <v>0</v>
      </c>
      <c r="C2" s="91"/>
      <c r="D2" s="91"/>
      <c r="I2" s="86" t="s">
        <v>116</v>
      </c>
      <c r="J2" s="86"/>
      <c r="K2" s="86"/>
      <c r="L2" s="87">
        <f>calcoli!I70</f>
        <v>7</v>
      </c>
    </row>
    <row r="3" spans="9:12" ht="15.75">
      <c r="I3" s="86" t="s">
        <v>117</v>
      </c>
      <c r="J3" s="86"/>
      <c r="K3" s="86"/>
      <c r="L3" s="87">
        <f>calcoli!I71</f>
        <v>8</v>
      </c>
    </row>
    <row r="4" ht="15">
      <c r="F4" s="92" t="s">
        <v>139</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4.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- 22'!B2</f>
        <v>0</v>
      </c>
      <c r="C2" s="91"/>
      <c r="D2" s="91"/>
      <c r="I2" s="86" t="s">
        <v>116</v>
      </c>
      <c r="J2" s="86"/>
      <c r="K2" s="86"/>
      <c r="L2" s="87">
        <f>calcoli!I72</f>
        <v>0</v>
      </c>
    </row>
    <row r="3" spans="9:12" ht="15.75">
      <c r="I3" s="86" t="s">
        <v>117</v>
      </c>
      <c r="J3" s="86"/>
      <c r="K3" s="86"/>
      <c r="L3" s="87">
        <f>calcoli!I73</f>
        <v>2</v>
      </c>
    </row>
    <row r="4" ht="15">
      <c r="F4" s="92" t="s">
        <v>140</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5.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- 23'!B2</f>
        <v>0</v>
      </c>
      <c r="C2" s="91"/>
      <c r="D2" s="91"/>
      <c r="I2" s="86" t="s">
        <v>116</v>
      </c>
      <c r="J2" s="86"/>
      <c r="K2" s="86"/>
      <c r="L2" s="87">
        <f>calcoli!I74</f>
        <v>0</v>
      </c>
    </row>
    <row r="3" spans="9:12" ht="15.75">
      <c r="I3" s="86" t="s">
        <v>117</v>
      </c>
      <c r="J3" s="86"/>
      <c r="K3" s="86"/>
      <c r="L3" s="87">
        <f>calcoli!I75</f>
        <v>2</v>
      </c>
    </row>
    <row r="4" ht="15">
      <c r="F4" s="92" t="s">
        <v>141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6.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- 24'!B2</f>
        <v>0</v>
      </c>
      <c r="C2" s="91"/>
      <c r="D2" s="91"/>
      <c r="I2" s="86" t="s">
        <v>116</v>
      </c>
      <c r="J2" s="86"/>
      <c r="K2" s="86"/>
      <c r="L2" s="87">
        <f>calcoli!I76</f>
        <v>1</v>
      </c>
    </row>
    <row r="3" spans="9:12" ht="15.75">
      <c r="I3" s="86" t="s">
        <v>117</v>
      </c>
      <c r="J3" s="86"/>
      <c r="K3" s="86"/>
      <c r="L3" s="87">
        <f>calcoli!I77</f>
        <v>2</v>
      </c>
    </row>
    <row r="4" ht="15">
      <c r="F4" s="92" t="s">
        <v>142</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7.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- 25'!B2</f>
        <v>0</v>
      </c>
      <c r="C2" s="91"/>
      <c r="D2" s="91"/>
      <c r="I2" s="86" t="s">
        <v>116</v>
      </c>
      <c r="J2" s="86"/>
      <c r="K2" s="86"/>
      <c r="L2" s="87">
        <f>calcoli!I78</f>
        <v>0</v>
      </c>
    </row>
    <row r="3" spans="9:12" ht="15.75">
      <c r="I3" s="86" t="s">
        <v>117</v>
      </c>
      <c r="J3" s="86"/>
      <c r="K3" s="86"/>
      <c r="L3" s="87">
        <f>calcoli!I79</f>
        <v>3</v>
      </c>
    </row>
    <row r="4" ht="15">
      <c r="F4" s="92" t="s">
        <v>143</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8.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- 26'!B2</f>
        <v>0</v>
      </c>
      <c r="C2" s="91"/>
      <c r="D2" s="91"/>
      <c r="I2" s="86" t="s">
        <v>116</v>
      </c>
      <c r="J2" s="86"/>
      <c r="K2" s="86"/>
      <c r="L2" s="87">
        <f>calcoli!I80</f>
        <v>3</v>
      </c>
    </row>
    <row r="3" spans="9:12" ht="15.75">
      <c r="I3" s="86" t="s">
        <v>117</v>
      </c>
      <c r="J3" s="86"/>
      <c r="K3" s="86"/>
      <c r="L3" s="87">
        <f>calcoli!I81</f>
        <v>4</v>
      </c>
    </row>
    <row r="4" ht="15">
      <c r="F4" s="92" t="s">
        <v>144</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39.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- 27'!B2</f>
        <v>0</v>
      </c>
      <c r="C2" s="91"/>
      <c r="D2" s="91"/>
      <c r="I2" s="86" t="s">
        <v>116</v>
      </c>
      <c r="J2" s="86"/>
      <c r="K2" s="86"/>
      <c r="L2" s="87">
        <f>calcoli!I82</f>
        <v>2</v>
      </c>
    </row>
    <row r="3" spans="9:12" ht="15.75">
      <c r="I3" s="86" t="s">
        <v>117</v>
      </c>
      <c r="J3" s="86"/>
      <c r="K3" s="86"/>
      <c r="L3" s="87">
        <f>calcoli!I83</f>
        <v>3</v>
      </c>
    </row>
    <row r="4" ht="15">
      <c r="F4" s="92" t="s">
        <v>145</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I7:J7"/>
  <sheetViews>
    <sheetView workbookViewId="0" topLeftCell="A1">
      <selection activeCell="A1" sqref="A1"/>
    </sheetView>
  </sheetViews>
  <sheetFormatPr defaultColWidth="9.140625" defaultRowHeight="12.75"/>
  <cols>
    <col min="1" max="1" width="10.57421875" style="0" customWidth="1"/>
    <col min="2" max="16384" width="11.421875" style="0" customWidth="1"/>
  </cols>
  <sheetData>
    <row r="1" ht="7.5" customHeight="1"/>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printOptions/>
  <pageMargins left="0.7875" right="0.7875" top="0.3090277777777778" bottom="0.4" header="0.5118055555555555" footer="0.5118055555555555"/>
  <pageSetup horizontalDpi="300" verticalDpi="300" orientation="landscape" paperSize="9"/>
  <drawing r:id="rId1"/>
</worksheet>
</file>

<file path=xl/worksheets/sheet40.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- 28'!B2</f>
        <v>0</v>
      </c>
      <c r="C2" s="91"/>
      <c r="D2" s="91"/>
      <c r="I2" s="86" t="s">
        <v>116</v>
      </c>
      <c r="J2" s="86"/>
      <c r="K2" s="86"/>
      <c r="L2" s="87">
        <f>calcoli!I84</f>
        <v>1</v>
      </c>
    </row>
    <row r="3" spans="9:12" ht="15.75">
      <c r="I3" s="86" t="s">
        <v>117</v>
      </c>
      <c r="J3" s="86"/>
      <c r="K3" s="86"/>
      <c r="L3" s="87">
        <f>calcoli!I85</f>
        <v>3</v>
      </c>
    </row>
    <row r="4" ht="15">
      <c r="F4" s="92" t="s">
        <v>146</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41.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- 29'!B2</f>
        <v>0</v>
      </c>
      <c r="C2" s="91"/>
      <c r="D2" s="91"/>
      <c r="I2" s="86" t="s">
        <v>116</v>
      </c>
      <c r="J2" s="86"/>
      <c r="K2" s="86"/>
      <c r="L2" s="87">
        <f>calcoli!I86</f>
        <v>1</v>
      </c>
    </row>
    <row r="3" spans="9:12" ht="15.75">
      <c r="I3" s="86" t="s">
        <v>117</v>
      </c>
      <c r="J3" s="86"/>
      <c r="K3" s="86"/>
      <c r="L3" s="87">
        <f>calcoli!I87</f>
        <v>1</v>
      </c>
    </row>
    <row r="4" ht="15">
      <c r="F4" s="92" t="s">
        <v>147</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42.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- 30'!B2</f>
        <v>0</v>
      </c>
      <c r="C2" s="91"/>
      <c r="D2" s="91"/>
      <c r="I2" s="86" t="s">
        <v>116</v>
      </c>
      <c r="J2" s="86"/>
      <c r="K2" s="86"/>
      <c r="L2" s="87">
        <f>calcoli!I88</f>
        <v>0</v>
      </c>
    </row>
    <row r="3" spans="9:12" ht="15.75">
      <c r="I3" s="86" t="s">
        <v>117</v>
      </c>
      <c r="J3" s="86"/>
      <c r="K3" s="86"/>
      <c r="L3" s="87">
        <f>calcoli!I89</f>
        <v>2</v>
      </c>
    </row>
    <row r="4" ht="15">
      <c r="F4" s="92" t="s">
        <v>148</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43.xml><?xml version="1.0" encoding="utf-8"?>
<worksheet xmlns="http://schemas.openxmlformats.org/spreadsheetml/2006/main" xmlns:r="http://schemas.openxmlformats.org/officeDocument/2006/relationships">
  <sheetPr>
    <tabColor indexed="40"/>
  </sheetPr>
  <dimension ref="B2:L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12" ht="15.75">
      <c r="B2" s="91">
        <f>'ITEM - 31'!B2</f>
        <v>0</v>
      </c>
      <c r="C2" s="91"/>
      <c r="D2" s="91"/>
      <c r="I2" s="86" t="s">
        <v>116</v>
      </c>
      <c r="J2" s="86"/>
      <c r="K2" s="86"/>
      <c r="L2" s="87">
        <f>calcoli!I90</f>
        <v>0</v>
      </c>
    </row>
    <row r="3" spans="9:12" ht="15.75">
      <c r="I3" s="86" t="s">
        <v>117</v>
      </c>
      <c r="J3" s="86"/>
      <c r="K3" s="86"/>
      <c r="L3" s="87">
        <f>calcoli!I91</f>
        <v>2</v>
      </c>
    </row>
    <row r="4" ht="15">
      <c r="F4" s="92" t="s">
        <v>149</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pageMargins left="0.40625" right="0.3625" top="0.3347222222222222" bottom="0.3909722222222222" header="0.5118055555555555" footer="0.5118055555555555"/>
  <pageSetup horizontalDpi="300" verticalDpi="300" orientation="landscape" paperSize="9"/>
  <drawing r:id="rId1"/>
</worksheet>
</file>

<file path=xl/worksheets/sheet44.xml><?xml version="1.0" encoding="utf-8"?>
<worksheet xmlns="http://schemas.openxmlformats.org/spreadsheetml/2006/main" xmlns:r="http://schemas.openxmlformats.org/officeDocument/2006/relationships">
  <dimension ref="B2:J7"/>
  <sheetViews>
    <sheetView workbookViewId="0" topLeftCell="A10">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4" ht="12.75">
      <c r="B2" s="91">
        <f>'ITEM - 32'!B2</f>
        <v>0</v>
      </c>
      <c r="C2" s="91"/>
      <c r="D2" s="91"/>
    </row>
    <row r="4" ht="15">
      <c r="F4" s="84" t="s">
        <v>111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pageMargins left="0.7875" right="0.7875" top="0.3090277777777778" bottom="0.4" header="0.5118055555555555" footer="0.5118055555555555"/>
  <pageSetup horizontalDpi="300" verticalDpi="300" orientation="landscape" paperSize="9"/>
  <drawing r:id="rId1"/>
</worksheet>
</file>

<file path=xl/worksheets/sheet45.xml><?xml version="1.0" encoding="utf-8"?>
<worksheet xmlns="http://schemas.openxmlformats.org/spreadsheetml/2006/main" xmlns:r="http://schemas.openxmlformats.org/officeDocument/2006/relationships">
  <dimension ref="B2:J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4" ht="12.75">
      <c r="B2" s="91">
        <f>'VALUTAZIONE COMPLESSIVA ESPERIENZA BAMBINO-A'!B2</f>
        <v>0</v>
      </c>
      <c r="C2" s="91"/>
      <c r="D2" s="91"/>
    </row>
    <row r="4" ht="15">
      <c r="F4" s="84" t="s">
        <v>111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pageMargins left="0.7875" right="0.7875" top="0.3090277777777778" bottom="0.4" header="0.5118055555555555" footer="0.5118055555555555"/>
  <pageSetup horizontalDpi="300" verticalDpi="300" orientation="landscape" paperSize="9"/>
  <drawing r:id="rId1"/>
</worksheet>
</file>

<file path=xl/worksheets/sheet46.xml><?xml version="1.0" encoding="utf-8"?>
<worksheet xmlns="http://schemas.openxmlformats.org/spreadsheetml/2006/main" xmlns:r="http://schemas.openxmlformats.org/officeDocument/2006/relationships">
  <dimension ref="B2:J37"/>
  <sheetViews>
    <sheetView workbookViewId="0" topLeftCell="A1">
      <selection activeCell="A12" sqref="A12"/>
    </sheetView>
  </sheetViews>
  <sheetFormatPr defaultColWidth="9.140625" defaultRowHeight="12.75"/>
  <cols>
    <col min="1" max="1" width="10.57421875" style="0" customWidth="1"/>
    <col min="2" max="5" width="11.421875" style="0" customWidth="1"/>
    <col min="6" max="6" width="12.00390625" style="0" customWidth="1"/>
    <col min="7" max="9" width="11.421875" style="0" customWidth="1"/>
    <col min="10" max="10" width="14.421875" style="0" customWidth="1"/>
    <col min="11" max="16384" width="11.421875" style="0" customWidth="1"/>
  </cols>
  <sheetData>
    <row r="1" ht="7.5" customHeight="1"/>
    <row r="2" spans="2:4" ht="12.75">
      <c r="B2" s="91">
        <f>'VALUTAZIONE COMPLESSIVA SERVIZIO OFFERTO'!B2</f>
        <v>0</v>
      </c>
      <c r="C2" s="91"/>
      <c r="D2" s="91"/>
    </row>
    <row r="3" spans="2:10" ht="12.75">
      <c r="B3" s="95" t="s">
        <v>150</v>
      </c>
      <c r="C3" s="95"/>
      <c r="D3" s="95"/>
      <c r="E3" s="95"/>
      <c r="F3" s="95"/>
      <c r="G3" s="95"/>
      <c r="H3" s="95"/>
      <c r="I3" s="95"/>
      <c r="J3" s="95"/>
    </row>
    <row r="4" spans="2:10" ht="7.5" customHeight="1">
      <c r="B4" s="95"/>
      <c r="C4" s="95"/>
      <c r="D4" s="95"/>
      <c r="E4" s="95"/>
      <c r="F4" s="95" t="s">
        <v>111</v>
      </c>
      <c r="G4" s="95"/>
      <c r="H4" s="95"/>
      <c r="I4" s="95"/>
      <c r="J4" s="95"/>
    </row>
    <row r="5" spans="2:10" ht="9.75" customHeight="1">
      <c r="B5" s="95"/>
      <c r="C5" s="95"/>
      <c r="D5" s="95"/>
      <c r="E5" s="95"/>
      <c r="F5" s="95"/>
      <c r="G5" s="95"/>
      <c r="H5" s="95"/>
      <c r="I5" s="95"/>
      <c r="J5" s="95"/>
    </row>
    <row r="6" spans="2:10" ht="9" customHeight="1">
      <c r="B6" s="96"/>
      <c r="C6" s="96"/>
      <c r="D6" s="96"/>
      <c r="E6" s="96"/>
      <c r="F6" s="96"/>
      <c r="G6" s="96"/>
      <c r="H6" s="96"/>
      <c r="I6" s="96"/>
      <c r="J6" s="96"/>
    </row>
    <row r="7" spans="2:10" ht="30.75" customHeight="1">
      <c r="B7" s="97">
        <f>questionari!X14</f>
        <v>0</v>
      </c>
      <c r="C7" s="97">
        <f>questionari!D91</f>
        <v>0</v>
      </c>
      <c r="D7" s="97"/>
      <c r="E7" s="97"/>
      <c r="F7" s="97"/>
      <c r="G7" s="97"/>
      <c r="H7" s="97"/>
      <c r="I7" s="97" t="s">
        <v>112</v>
      </c>
      <c r="J7" s="97">
        <v>2013</v>
      </c>
    </row>
    <row r="8" spans="2:10" ht="9.75" customHeight="1">
      <c r="B8" s="98"/>
      <c r="C8" s="98"/>
      <c r="D8" s="99"/>
      <c r="E8" s="99"/>
      <c r="F8" s="99"/>
      <c r="G8" s="99"/>
      <c r="H8" s="99"/>
      <c r="I8" s="98"/>
      <c r="J8" s="98"/>
    </row>
    <row r="9" spans="2:10" ht="12.75">
      <c r="B9" s="100" t="e">
        <f>questionari!#REF!</f>
        <v>#REF!</v>
      </c>
      <c r="C9" s="100"/>
      <c r="D9" s="100"/>
      <c r="E9" s="100"/>
      <c r="F9" s="100"/>
      <c r="G9" s="100"/>
      <c r="H9" s="100"/>
      <c r="I9" s="100"/>
      <c r="J9" s="100"/>
    </row>
    <row r="10" spans="2:10" ht="12.75">
      <c r="B10" s="100"/>
      <c r="C10" s="100"/>
      <c r="D10" s="100"/>
      <c r="E10" s="100"/>
      <c r="F10" s="100"/>
      <c r="G10" s="100"/>
      <c r="H10" s="100"/>
      <c r="I10" s="100"/>
      <c r="J10" s="100"/>
    </row>
    <row r="11" spans="2:10" ht="9" customHeight="1">
      <c r="B11" s="98"/>
      <c r="C11" s="98"/>
      <c r="D11" s="99"/>
      <c r="E11" s="99"/>
      <c r="F11" s="99"/>
      <c r="G11" s="98"/>
      <c r="H11" s="99"/>
      <c r="I11" s="99"/>
      <c r="J11" s="99"/>
    </row>
    <row r="12" spans="2:10" ht="12.75">
      <c r="B12" s="100">
        <f>questionari!D91</f>
        <v>0</v>
      </c>
      <c r="C12" s="100"/>
      <c r="D12" s="100"/>
      <c r="E12" s="100"/>
      <c r="F12" s="100"/>
      <c r="G12" s="100"/>
      <c r="H12" s="100"/>
      <c r="I12" s="100"/>
      <c r="J12" s="100"/>
    </row>
    <row r="13" spans="2:10" ht="12.75">
      <c r="B13" s="100"/>
      <c r="C13" s="100"/>
      <c r="D13" s="100"/>
      <c r="E13" s="100"/>
      <c r="F13" s="100"/>
      <c r="G13" s="100"/>
      <c r="H13" s="100"/>
      <c r="I13" s="100"/>
      <c r="J13" s="100"/>
    </row>
    <row r="14" spans="2:10" ht="9" customHeight="1">
      <c r="B14" s="101"/>
      <c r="C14" s="101"/>
      <c r="D14" s="101"/>
      <c r="E14" s="101"/>
      <c r="F14" s="101"/>
      <c r="G14" s="101"/>
      <c r="H14" s="101"/>
      <c r="I14" s="101"/>
      <c r="J14" s="101"/>
    </row>
    <row r="15" spans="2:10" ht="12.75">
      <c r="B15" s="100">
        <f>questionari!F91</f>
        <v>0</v>
      </c>
      <c r="C15" s="100"/>
      <c r="D15" s="100"/>
      <c r="E15" s="100"/>
      <c r="F15" s="100"/>
      <c r="G15" s="100"/>
      <c r="H15" s="100"/>
      <c r="I15" s="100"/>
      <c r="J15" s="100"/>
    </row>
    <row r="16" spans="2:10" ht="12.75">
      <c r="B16" s="100"/>
      <c r="C16" s="100"/>
      <c r="D16" s="100"/>
      <c r="E16" s="100"/>
      <c r="F16" s="100"/>
      <c r="G16" s="100"/>
      <c r="H16" s="100"/>
      <c r="I16" s="100"/>
      <c r="J16" s="100"/>
    </row>
    <row r="17" spans="2:10" ht="9" customHeight="1">
      <c r="B17" s="101"/>
      <c r="C17" s="101"/>
      <c r="D17" s="101"/>
      <c r="E17" s="101"/>
      <c r="F17" s="101"/>
      <c r="G17" s="101"/>
      <c r="H17" s="101"/>
      <c r="I17" s="101"/>
      <c r="J17" s="101"/>
    </row>
    <row r="18" spans="2:10" ht="12.75">
      <c r="B18" s="97">
        <f>questionari!G91</f>
        <v>0</v>
      </c>
      <c r="C18" s="97"/>
      <c r="D18" s="97"/>
      <c r="E18" s="97"/>
      <c r="F18" s="97"/>
      <c r="G18" s="97"/>
      <c r="H18" s="97"/>
      <c r="I18" s="97"/>
      <c r="J18" s="97"/>
    </row>
    <row r="19" spans="2:10" ht="12.75">
      <c r="B19" s="97"/>
      <c r="C19" s="97"/>
      <c r="D19" s="97"/>
      <c r="E19" s="97"/>
      <c r="F19" s="97"/>
      <c r="G19" s="97"/>
      <c r="H19" s="97"/>
      <c r="I19" s="97"/>
      <c r="J19" s="97"/>
    </row>
    <row r="20" spans="2:10" ht="9" customHeight="1">
      <c r="B20" s="101"/>
      <c r="C20" s="101"/>
      <c r="D20" s="101"/>
      <c r="E20" s="101"/>
      <c r="F20" s="101"/>
      <c r="G20" s="101"/>
      <c r="H20" s="101"/>
      <c r="I20" s="101"/>
      <c r="J20" s="101"/>
    </row>
    <row r="21" spans="2:10" ht="12.75">
      <c r="B21" s="100">
        <f>questionari!N91</f>
        <v>0</v>
      </c>
      <c r="C21" s="100"/>
      <c r="D21" s="100"/>
      <c r="E21" s="100"/>
      <c r="F21" s="100"/>
      <c r="G21" s="100"/>
      <c r="H21" s="100"/>
      <c r="I21" s="100"/>
      <c r="J21" s="100"/>
    </row>
    <row r="22" spans="2:10" ht="12.75">
      <c r="B22" s="100"/>
      <c r="C22" s="100"/>
      <c r="D22" s="100"/>
      <c r="E22" s="100"/>
      <c r="F22" s="100"/>
      <c r="G22" s="100"/>
      <c r="H22" s="100"/>
      <c r="I22" s="100"/>
      <c r="J22" s="100"/>
    </row>
    <row r="23" spans="2:10" ht="9" customHeight="1">
      <c r="B23" s="101"/>
      <c r="C23" s="101"/>
      <c r="D23" s="101"/>
      <c r="E23" s="101"/>
      <c r="F23" s="101"/>
      <c r="G23" s="101"/>
      <c r="H23" s="101"/>
      <c r="I23" s="101"/>
      <c r="J23" s="101"/>
    </row>
    <row r="24" spans="2:10" ht="12.75">
      <c r="B24" s="97">
        <f>questionari!X91</f>
        <v>0</v>
      </c>
      <c r="C24" s="97"/>
      <c r="D24" s="97"/>
      <c r="E24" s="97"/>
      <c r="F24" s="97"/>
      <c r="G24" s="97"/>
      <c r="H24" s="97"/>
      <c r="I24" s="97"/>
      <c r="J24" s="97"/>
    </row>
    <row r="25" spans="2:10" ht="28.5" customHeight="1">
      <c r="B25" s="97"/>
      <c r="C25" s="97"/>
      <c r="D25" s="97"/>
      <c r="E25" s="97"/>
      <c r="F25" s="97"/>
      <c r="G25" s="97"/>
      <c r="H25" s="97"/>
      <c r="I25" s="97"/>
      <c r="J25" s="97"/>
    </row>
    <row r="26" spans="2:10" ht="9" customHeight="1">
      <c r="B26" s="101"/>
      <c r="C26" s="101"/>
      <c r="D26" s="101"/>
      <c r="E26" s="101"/>
      <c r="F26" s="101"/>
      <c r="G26" s="101"/>
      <c r="H26" s="101"/>
      <c r="I26" s="101"/>
      <c r="J26" s="101"/>
    </row>
    <row r="27" spans="2:10" ht="12.75">
      <c r="B27" s="100">
        <f>questionari!Y91</f>
        <v>0</v>
      </c>
      <c r="C27" s="100"/>
      <c r="D27" s="100"/>
      <c r="E27" s="100"/>
      <c r="F27" s="100"/>
      <c r="G27" s="100"/>
      <c r="H27" s="100"/>
      <c r="I27" s="100"/>
      <c r="J27" s="100"/>
    </row>
    <row r="28" spans="2:10" ht="12.75">
      <c r="B28" s="100"/>
      <c r="C28" s="100"/>
      <c r="D28" s="100"/>
      <c r="E28" s="100"/>
      <c r="F28" s="100"/>
      <c r="G28" s="100"/>
      <c r="H28" s="100"/>
      <c r="I28" s="100"/>
      <c r="J28" s="100"/>
    </row>
    <row r="29" spans="2:10" ht="9" customHeight="1">
      <c r="B29" s="101"/>
      <c r="C29" s="101"/>
      <c r="D29" s="101"/>
      <c r="E29" s="101"/>
      <c r="F29" s="101"/>
      <c r="G29" s="101"/>
      <c r="H29" s="101"/>
      <c r="I29" s="101"/>
      <c r="J29" s="101"/>
    </row>
    <row r="30" spans="2:10" ht="12.75">
      <c r="B30" s="100">
        <f>questionari!Z91</f>
        <v>0</v>
      </c>
      <c r="C30" s="100"/>
      <c r="D30" s="100"/>
      <c r="E30" s="100"/>
      <c r="F30" s="100"/>
      <c r="G30" s="100"/>
      <c r="H30" s="100"/>
      <c r="I30" s="100"/>
      <c r="J30" s="100"/>
    </row>
    <row r="31" spans="2:10" ht="12.75">
      <c r="B31" s="100"/>
      <c r="C31" s="100"/>
      <c r="D31" s="100"/>
      <c r="E31" s="100"/>
      <c r="F31" s="100"/>
      <c r="G31" s="100"/>
      <c r="H31" s="100"/>
      <c r="I31" s="100"/>
      <c r="J31" s="100"/>
    </row>
    <row r="32" spans="2:10" ht="9" customHeight="1">
      <c r="B32" s="101"/>
      <c r="C32" s="101"/>
      <c r="D32" s="101"/>
      <c r="E32" s="101"/>
      <c r="F32" s="101"/>
      <c r="G32" s="101"/>
      <c r="H32" s="101"/>
      <c r="I32" s="101"/>
      <c r="J32" s="101"/>
    </row>
    <row r="33" spans="2:10" ht="12.75">
      <c r="B33" s="100">
        <f>questionari!AA91</f>
        <v>0</v>
      </c>
      <c r="C33" s="100"/>
      <c r="D33" s="100"/>
      <c r="E33" s="100"/>
      <c r="F33" s="100"/>
      <c r="G33" s="100"/>
      <c r="H33" s="100"/>
      <c r="I33" s="100"/>
      <c r="J33" s="100"/>
    </row>
    <row r="34" spans="2:10" ht="12.75">
      <c r="B34" s="100"/>
      <c r="C34" s="100"/>
      <c r="D34" s="100"/>
      <c r="E34" s="100"/>
      <c r="F34" s="100"/>
      <c r="G34" s="100"/>
      <c r="H34" s="100"/>
      <c r="I34" s="100"/>
      <c r="J34" s="100"/>
    </row>
    <row r="35" spans="2:10" ht="9" customHeight="1">
      <c r="B35" s="101"/>
      <c r="C35" s="101"/>
      <c r="D35" s="101"/>
      <c r="E35" s="101"/>
      <c r="F35" s="101"/>
      <c r="G35" s="101"/>
      <c r="H35" s="101"/>
      <c r="I35" s="101"/>
      <c r="J35" s="101"/>
    </row>
    <row r="36" spans="2:10" ht="12.75">
      <c r="B36" s="97">
        <f>questionari!AC91</f>
        <v>0</v>
      </c>
      <c r="C36" s="97"/>
      <c r="D36" s="97"/>
      <c r="E36" s="97"/>
      <c r="F36" s="97"/>
      <c r="G36" s="97"/>
      <c r="H36" s="97"/>
      <c r="I36" s="97"/>
      <c r="J36" s="97"/>
    </row>
    <row r="37" spans="2:10" ht="12.75">
      <c r="B37" s="97"/>
      <c r="C37" s="97"/>
      <c r="D37" s="97"/>
      <c r="E37" s="97"/>
      <c r="F37" s="97"/>
      <c r="G37" s="97"/>
      <c r="H37" s="97"/>
      <c r="I37" s="97"/>
      <c r="J37" s="97"/>
    </row>
    <row r="38" ht="10.5" customHeight="1"/>
    <row r="39" ht="7.5" customHeight="1"/>
  </sheetData>
  <sheetProtection selectLockedCells="1" selectUnlockedCells="1"/>
  <mergeCells count="13">
    <mergeCell ref="B2:D2"/>
    <mergeCell ref="B3:J5"/>
    <mergeCell ref="B7:J7"/>
    <mergeCell ref="B9:J10"/>
    <mergeCell ref="B12:J13"/>
    <mergeCell ref="B15:J16"/>
    <mergeCell ref="B18:J19"/>
    <mergeCell ref="B21:J22"/>
    <mergeCell ref="B24:J25"/>
    <mergeCell ref="B27:J28"/>
    <mergeCell ref="B30:J31"/>
    <mergeCell ref="B33:J34"/>
    <mergeCell ref="B36:J37"/>
  </mergeCells>
  <printOptions/>
  <pageMargins left="0.7875" right="0.7875" top="0.3090277777777778" bottom="0.4"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47"/>
  </sheetPr>
  <dimension ref="B2:J7"/>
  <sheetViews>
    <sheetView workbookViewId="0" topLeftCell="A1">
      <selection activeCell="G48" sqref="G48"/>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5" ht="15">
      <c r="B2" s="83" t="s">
        <v>115</v>
      </c>
      <c r="C2" s="83"/>
      <c r="D2" s="83"/>
      <c r="E2" s="83"/>
    </row>
    <row r="4" ht="15">
      <c r="F4" s="84"/>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pageMargins left="0.7875" right="0.7875" top="0.7875" bottom="0.7875"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tabColor indexed="47"/>
  </sheetPr>
  <dimension ref="B2:J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5" ht="15">
      <c r="B2" s="83">
        <f>'a) SEZIONE DI APPARTENENZA b) COMPILA IL QUESTIONARIO'!B2</f>
        <v>0</v>
      </c>
      <c r="C2" s="83"/>
      <c r="D2" s="83"/>
      <c r="E2" s="83"/>
    </row>
    <row r="4" ht="15">
      <c r="F4" s="84" t="s">
        <v>111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pageMargins left="0.7875" right="0.7875" top="0.7875" bottom="0.7875" header="0.5118055555555555" footer="0.5118055555555555"/>
  <pageSetup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sheetPr>
    <tabColor indexed="47"/>
  </sheetPr>
  <dimension ref="B2:J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4" ht="12.75">
      <c r="B2" s="85">
        <f>'a) SEZIONE DI APPARTENENZA b) COMPILA IL QUESTIONARIO'!B2</f>
        <v>0</v>
      </c>
      <c r="C2" s="85"/>
      <c r="D2" s="85"/>
    </row>
    <row r="4" ht="15">
      <c r="F4" s="84" t="s">
        <v>111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pageMargins left="0.7875" right="0.7875" top="0.7875" bottom="0.7875" header="0.5118055555555555" footer="0.5118055555555555"/>
  <pageSetup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sheetPr>
    <tabColor indexed="47"/>
  </sheetPr>
  <dimension ref="B2:J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4" ht="12.75">
      <c r="B2" s="85">
        <f>'% ANDAMENTO RISPOSTE MOTIVAZIONI INSCRIZIONI'!B2</f>
        <v>0</v>
      </c>
      <c r="C2" s="85"/>
      <c r="D2" s="85"/>
    </row>
    <row r="4" ht="15">
      <c r="F4" s="84"/>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pageMargins left="0.7875" right="0.7875" top="0.7875" bottom="0.7875" header="0.5118055555555555" footer="0.5118055555555555"/>
  <pageSetup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tabColor indexed="47"/>
  </sheetPr>
  <dimension ref="B2:J7"/>
  <sheetViews>
    <sheetView workbookViewId="0" topLeftCell="A1">
      <selection activeCell="A1" sqref="A1"/>
    </sheetView>
  </sheetViews>
  <sheetFormatPr defaultColWidth="9.140625" defaultRowHeight="12.75"/>
  <cols>
    <col min="1" max="1" width="10.57421875" style="0" customWidth="1"/>
    <col min="2" max="9" width="11.421875" style="0" customWidth="1"/>
    <col min="10" max="10" width="14.421875" style="0" customWidth="1"/>
    <col min="11" max="16384" width="11.421875" style="0" customWidth="1"/>
  </cols>
  <sheetData>
    <row r="1" ht="7.5" customHeight="1"/>
    <row r="2" spans="2:4" ht="22.5" customHeight="1">
      <c r="B2" s="85">
        <f>'a) SEZIONE DI APPARTENENZA b) COMPILA IL QUESTIONARIO'!B2</f>
        <v>0</v>
      </c>
      <c r="C2" s="85"/>
      <c r="D2" s="85"/>
    </row>
    <row r="4" ht="15">
      <c r="F4" s="84" t="s">
        <v>111</v>
      </c>
    </row>
    <row r="5" ht="9.75" customHeight="1"/>
    <row r="6" ht="9" customHeight="1"/>
    <row r="7" spans="9:10" ht="12.75">
      <c r="I7" s="82" t="s">
        <v>112</v>
      </c>
      <c r="J7" s="82">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pageMargins left="0.7875" right="0.7875" top="0.7875" bottom="0.7875"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2001-01-01T01:17:04Z</cp:lastPrinted>
  <dcterms:modified xsi:type="dcterms:W3CDTF">2023-02-01T13:13:29Z</dcterms:modified>
  <cp:category/>
  <cp:version/>
  <cp:contentType/>
  <cp:contentStatus/>
  <cp:revision>147</cp:revision>
</cp:coreProperties>
</file>